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creen" sheetId="1" r:id="rId4"/>
    <sheet name="Notes" sheetId="2" r:id="rId5"/>
  </sheets>
</workbook>
</file>

<file path=xl/sharedStrings.xml><?xml version="1.0" encoding="utf-8"?>
<sst xmlns="http://schemas.openxmlformats.org/spreadsheetml/2006/main" uniqueCount="50">
  <si>
    <t>Distance / au</t>
  </si>
  <si>
    <t>Object</t>
  </si>
  <si>
    <t>Sun</t>
  </si>
  <si>
    <t>Mercury</t>
  </si>
  <si>
    <t>Venus</t>
  </si>
  <si>
    <t>Earth</t>
  </si>
  <si>
    <t>Moon</t>
  </si>
  <si>
    <t>Mars</t>
  </si>
  <si>
    <r>
      <rPr>
        <sz val="10"/>
        <color indexed="8"/>
        <rFont val="DIN Alternate Bold"/>
      </rPr>
      <t>Tycho</t>
    </r>
  </si>
  <si>
    <r>
      <rPr>
        <sz val="10"/>
        <color indexed="8"/>
        <rFont val="DIN Alternate Bold"/>
      </rPr>
      <t>Anderson</t>
    </r>
  </si>
  <si>
    <t>Ceres</t>
  </si>
  <si>
    <t>Pallas</t>
  </si>
  <si>
    <t>Juno</t>
  </si>
  <si>
    <t>Vesta</t>
  </si>
  <si>
    <t>Ida</t>
  </si>
  <si>
    <t>Gaspra</t>
  </si>
  <si>
    <t>Jupiter</t>
  </si>
  <si>
    <t>Saturn</t>
  </si>
  <si>
    <t>Uranus</t>
  </si>
  <si>
    <t>Neptune</t>
  </si>
  <si>
    <t>Pluto</t>
  </si>
  <si>
    <r>
      <rPr>
        <sz val="16"/>
        <color indexed="8"/>
        <rFont val="DIN Alternate Bold"/>
      </rPr>
      <t>H</t>
    </r>
    <r>
      <rPr>
        <vertAlign val="subscript"/>
        <sz val="13"/>
        <color indexed="8"/>
        <rFont val="DIN Alternate Bold"/>
      </rPr>
      <t>x</t>
    </r>
  </si>
  <si>
    <r>
      <rPr>
        <sz val="16"/>
        <color indexed="8"/>
        <rFont val="DIN Alternate Bold"/>
      </rPr>
      <t>H</t>
    </r>
    <r>
      <rPr>
        <vertAlign val="subscript"/>
        <sz val="13"/>
        <color indexed="8"/>
        <rFont val="DIN Alternate Bold"/>
      </rPr>
      <t>y</t>
    </r>
  </si>
  <si>
    <r>
      <rPr>
        <sz val="16"/>
        <color indexed="8"/>
        <rFont val="DIN Alternate Bold"/>
      </rPr>
      <t>H</t>
    </r>
    <r>
      <rPr>
        <vertAlign val="subscript"/>
        <sz val="13"/>
        <color indexed="8"/>
        <rFont val="DIN Alternate Bold"/>
      </rPr>
      <t>z</t>
    </r>
  </si>
  <si>
    <t>Tycho</t>
  </si>
  <si>
    <t>Anderson</t>
  </si>
  <si>
    <t>Distance / light minutes</t>
  </si>
  <si>
    <t>Ship acceleration</t>
  </si>
  <si>
    <t>Accel / g</t>
  </si>
  <si>
    <t>Burn-flip-burn travel time / days</t>
  </si>
  <si>
    <t>Data from cosine kitty</t>
  </si>
  <si>
    <t>Hx / au</t>
  </si>
  <si>
    <t>Hy / au</t>
  </si>
  <si>
    <t>Hz /au</t>
  </si>
  <si>
    <t>NOTES</t>
  </si>
  <si>
    <t>Distances</t>
  </si>
  <si>
    <r>
      <rPr>
        <sz val="10"/>
        <color indexed="8"/>
        <rFont val="DIN Alternate Bold"/>
      </rPr>
      <t xml:space="preserve">Distances are calculated using data from </t>
    </r>
    <r>
      <rPr>
        <u val="single"/>
        <sz val="10"/>
        <color indexed="8"/>
        <rFont val="DIN Alternate Bold"/>
      </rPr>
      <t>http://cosinekitty.com/solar_system.html</t>
    </r>
  </si>
  <si>
    <t>Anderson and Tycho Stations are assumed to be on the same orbit as Ceres, with Anderson opposite Ceres, and Tycho at the L4/L3 point from Ceres.</t>
  </si>
  <si>
    <t>Travel times</t>
  </si>
  <si>
    <t>Travel times are calculated assuming the same acceleration and burn times for both acceleration and deceleration, with no intermediate coast.</t>
  </si>
  <si>
    <t>Cell colours</t>
  </si>
  <si>
    <t xml:space="preserve">Cells with red text are for data input. 
Do not edit any of the other cells. </t>
  </si>
  <si>
    <t>Miscellaneous</t>
  </si>
  <si>
    <t>This spreadsheet was developed in Apple’s Numbers application. It may have a few rough edges when converted to Microsoft Excel. I have tried as best as possible to structure it in Numbers to minimise any problems.</t>
  </si>
  <si>
    <t>Created by</t>
  </si>
  <si>
    <t xml:space="preserve">Ian Hayward. </t>
  </si>
  <si>
    <t>Comments/questions</t>
  </si>
  <si>
    <r>
      <rPr>
        <sz val="10"/>
        <color indexed="8"/>
        <rFont val="DIN Alternate Bold"/>
      </rPr>
      <t xml:space="preserve">Please email me at haywire at </t>
    </r>
    <r>
      <rPr>
        <u val="single"/>
        <sz val="10"/>
        <color indexed="8"/>
        <rFont val="DIN Alternate Bold"/>
      </rPr>
      <t>iandrea.co.uk</t>
    </r>
  </si>
  <si>
    <t>Version history</t>
  </si>
  <si>
    <t>07/03/2021: Version 01-A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</si>
</sst>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0"/>
      <color indexed="8"/>
      <name val="Helvetica Neue"/>
    </font>
    <font>
      <sz val="12"/>
      <color indexed="8"/>
      <name val="Helvetica Neue"/>
    </font>
    <font>
      <sz val="10"/>
      <color indexed="8"/>
      <name val="DIN Alternate Bold"/>
    </font>
    <font>
      <b val="1"/>
      <sz val="14"/>
      <color indexed="9"/>
      <name val="Helvetica Neue"/>
    </font>
    <font>
      <sz val="10"/>
      <color indexed="9"/>
      <name val="DIN Alternate Bold"/>
    </font>
    <font>
      <sz val="16"/>
      <color indexed="8"/>
      <name val="DIN Alternate Bold"/>
    </font>
    <font>
      <vertAlign val="subscript"/>
      <sz val="13"/>
      <color indexed="8"/>
      <name val="DIN Alternate Bold"/>
    </font>
    <font>
      <sz val="10"/>
      <color indexed="13"/>
      <name val="DIN Alternate Bold"/>
    </font>
    <font>
      <sz val="11"/>
      <color indexed="8"/>
      <name val="DIN Alternate Bold"/>
    </font>
    <font>
      <u val="single"/>
      <sz val="11"/>
      <color indexed="8"/>
      <name val="DIN Alternate Bold"/>
    </font>
    <font>
      <u val="single"/>
      <sz val="10"/>
      <color indexed="8"/>
      <name val="DIN Alternate Bold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22">
    <border>
      <left/>
      <right/>
      <top/>
      <bottom/>
      <diagonal/>
    </border>
    <border>
      <left style="medium">
        <color indexed="10"/>
      </left>
      <right>
        <color indexed="8"/>
      </right>
      <top style="medium">
        <color indexed="10"/>
      </top>
      <bottom style="medium">
        <color indexed="8"/>
      </bottom>
      <diagonal/>
    </border>
    <border>
      <left>
        <color indexed="8"/>
      </left>
      <right style="thin">
        <color indexed="11"/>
      </right>
      <top style="medium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10"/>
      </top>
      <bottom style="medium">
        <color indexed="8"/>
      </bottom>
      <diagonal/>
    </border>
    <border>
      <left style="thin">
        <color indexed="11"/>
      </left>
      <right>
        <color indexed="8"/>
      </right>
      <top style="medium">
        <color indexed="10"/>
      </top>
      <bottom style="medium">
        <color indexed="8"/>
      </bottom>
      <diagonal/>
    </border>
    <border>
      <left>
        <color indexed="8"/>
      </left>
      <right>
        <color indexed="8"/>
      </right>
      <top style="medium">
        <color indexed="10"/>
      </top>
      <bottom style="medium">
        <color indexed="8"/>
      </bottom>
      <diagonal/>
    </border>
    <border>
      <left>
        <color indexed="8"/>
      </left>
      <right style="medium">
        <color indexed="10"/>
      </right>
      <top style="medium">
        <color indexed="10"/>
      </top>
      <bottom style="medium">
        <color indexed="8"/>
      </bottom>
      <diagonal/>
    </border>
    <border>
      <left style="medium">
        <color indexed="10"/>
      </left>
      <right style="thin">
        <color indexed="11"/>
      </right>
      <top style="medium">
        <color indexed="8"/>
      </top>
      <bottom/>
      <diagonal/>
    </border>
    <border>
      <left style="thin">
        <color indexed="11"/>
      </left>
      <right style="thin">
        <color indexed="11"/>
      </right>
      <top style="medium">
        <color indexed="8"/>
      </top>
      <bottom/>
      <diagonal/>
    </border>
    <border>
      <left style="thin">
        <color indexed="11"/>
      </left>
      <right style="medium">
        <color indexed="10"/>
      </right>
      <top style="medium">
        <color indexed="8"/>
      </top>
      <bottom/>
      <diagonal/>
    </border>
    <border>
      <left style="medium">
        <color indexed="10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medium">
        <color indexed="10"/>
      </right>
      <top/>
      <bottom/>
      <diagonal/>
    </border>
    <border>
      <left style="medium">
        <color indexed="10"/>
      </left>
      <right style="thin">
        <color indexed="11"/>
      </right>
      <top/>
      <bottom style="medium">
        <color indexed="10"/>
      </bottom>
      <diagonal/>
    </border>
    <border>
      <left style="thin">
        <color indexed="11"/>
      </left>
      <right style="thin">
        <color indexed="11"/>
      </right>
      <top/>
      <bottom style="medium">
        <color indexed="10"/>
      </bottom>
      <diagonal/>
    </border>
    <border>
      <left style="thin">
        <color indexed="11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11"/>
      </right>
      <top style="medium">
        <color indexed="10"/>
      </top>
      <bottom style="medium">
        <color indexed="8"/>
      </bottom>
      <diagonal/>
    </border>
    <border>
      <left style="thin">
        <color indexed="11"/>
      </left>
      <right style="medium">
        <color indexed="10"/>
      </right>
      <top style="medium">
        <color indexed="10"/>
      </top>
      <bottom style="medium">
        <color indexed="8"/>
      </bottom>
      <diagonal/>
    </border>
    <border>
      <left style="medium">
        <color indexed="10"/>
      </left>
      <right style="thin">
        <color indexed="11"/>
      </right>
      <top style="medium">
        <color indexed="8"/>
      </top>
      <bottom style="medium">
        <color indexed="10"/>
      </bottom>
      <diagonal/>
    </border>
    <border>
      <left style="thin">
        <color indexed="11"/>
      </left>
      <right style="medium">
        <color indexed="10"/>
      </right>
      <top style="medium">
        <color indexed="8"/>
      </top>
      <bottom style="medium">
        <color indexed="10"/>
      </bottom>
      <diagonal/>
    </border>
    <border>
      <left style="medium">
        <color indexed="10"/>
      </left>
      <right style="thin">
        <color indexed="11"/>
      </right>
      <top style="medium">
        <color indexed="10"/>
      </top>
      <bottom/>
      <diagonal/>
    </border>
    <border>
      <left style="thin">
        <color indexed="11"/>
      </left>
      <right style="medium">
        <color indexed="10"/>
      </right>
      <top style="medium">
        <color indexed="10"/>
      </top>
      <bottom/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horizontal="center" vertical="top" wrapText="1"/>
    </xf>
    <xf numFmtId="49" fontId="4" fillId="2" borderId="1" applyNumberFormat="1" applyFont="1" applyFill="1" applyBorder="1" applyAlignment="1" applyProtection="0">
      <alignment horizontal="left" vertical="top" wrapText="1"/>
    </xf>
    <xf numFmtId="0" fontId="2" fillId="2" borderId="2" applyNumberFormat="0" applyFont="1" applyFill="1" applyBorder="1" applyAlignment="1" applyProtection="0">
      <alignment horizontal="center" vertical="top" wrapText="1"/>
    </xf>
    <xf numFmtId="0" fontId="2" fillId="2" borderId="3" applyNumberFormat="0" applyFont="1" applyFill="1" applyBorder="1" applyAlignment="1" applyProtection="0">
      <alignment horizontal="center" vertical="top" wrapText="1"/>
    </xf>
    <xf numFmtId="0" fontId="2" fillId="2" borderId="4" applyNumberFormat="0" applyFont="1" applyFill="1" applyBorder="1" applyAlignment="1" applyProtection="0">
      <alignment horizontal="center" vertical="top" wrapText="1"/>
    </xf>
    <xf numFmtId="0" fontId="2" fillId="2" borderId="5" applyNumberFormat="0" applyFont="1" applyFill="1" applyBorder="1" applyAlignment="1" applyProtection="0">
      <alignment horizontal="center" vertical="top" wrapText="1"/>
    </xf>
    <xf numFmtId="0" fontId="2" fillId="2" borderId="6" applyNumberFormat="0" applyFont="1" applyFill="1" applyBorder="1" applyAlignment="1" applyProtection="0">
      <alignment horizontal="center" vertical="top" wrapText="1"/>
    </xf>
    <xf numFmtId="49" fontId="2" borderId="7" applyNumberFormat="1" applyFont="1" applyFill="0" applyBorder="1" applyAlignment="1" applyProtection="0">
      <alignment horizontal="right" vertical="top" wrapText="1"/>
    </xf>
    <xf numFmtId="0" fontId="2" borderId="8" applyNumberFormat="0" applyFont="1" applyFill="0" applyBorder="1" applyAlignment="1" applyProtection="0">
      <alignment horizontal="center" vertical="top" wrapText="1"/>
    </xf>
    <xf numFmtId="49" fontId="2" borderId="8" applyNumberFormat="1" applyFont="1" applyFill="0" applyBorder="1" applyAlignment="1" applyProtection="0">
      <alignment horizontal="center" vertical="top" wrapText="1"/>
    </xf>
    <xf numFmtId="49" fontId="2" borderId="9" applyNumberFormat="1" applyFont="1" applyFill="0" applyBorder="1" applyAlignment="1" applyProtection="0">
      <alignment horizontal="center" vertical="top" wrapText="1"/>
    </xf>
    <xf numFmtId="49" fontId="2" fillId="3" borderId="10" applyNumberFormat="1" applyFont="1" applyFill="1" applyBorder="1" applyAlignment="1" applyProtection="0">
      <alignment horizontal="center" vertical="top" wrapText="1"/>
    </xf>
    <xf numFmtId="2" fontId="2" fillId="3" borderId="11" applyNumberFormat="1" applyFont="1" applyFill="1" applyBorder="1" applyAlignment="1" applyProtection="0">
      <alignment horizontal="center" vertical="top" wrapText="1"/>
    </xf>
    <xf numFmtId="2" fontId="2" fillId="3" borderId="12" applyNumberFormat="1" applyFont="1" applyFill="1" applyBorder="1" applyAlignment="1" applyProtection="0">
      <alignment horizontal="center" vertical="top" wrapText="1"/>
    </xf>
    <xf numFmtId="49" fontId="2" borderId="10" applyNumberFormat="1" applyFont="1" applyFill="0" applyBorder="1" applyAlignment="1" applyProtection="0">
      <alignment horizontal="center" vertical="top" wrapText="1"/>
    </xf>
    <xf numFmtId="2" fontId="2" borderId="11" applyNumberFormat="1" applyFont="1" applyFill="0" applyBorder="1" applyAlignment="1" applyProtection="0">
      <alignment horizontal="center" vertical="top" wrapText="1"/>
    </xf>
    <xf numFmtId="2" fontId="2" borderId="12" applyNumberFormat="1" applyFont="1" applyFill="0" applyBorder="1" applyAlignment="1" applyProtection="0">
      <alignment horizontal="center" vertical="top" wrapText="1"/>
    </xf>
    <xf numFmtId="49" fontId="2" borderId="11" applyNumberFormat="1" applyFont="1" applyFill="0" applyBorder="1" applyAlignment="1" applyProtection="0">
      <alignment horizontal="center" vertical="top" wrapText="1"/>
    </xf>
    <xf numFmtId="49" fontId="2" fillId="3" borderId="10" applyNumberFormat="1" applyFont="1" applyFill="1" applyBorder="1" applyAlignment="1" applyProtection="0">
      <alignment horizontal="right" vertical="top" wrapText="1"/>
    </xf>
    <xf numFmtId="49" fontId="2" borderId="10" applyNumberFormat="1" applyFont="1" applyFill="0" applyBorder="1" applyAlignment="1" applyProtection="0">
      <alignment horizontal="right" vertical="top" wrapText="1"/>
    </xf>
    <xf numFmtId="49" fontId="2" fillId="3" borderId="13" applyNumberFormat="1" applyFont="1" applyFill="1" applyBorder="1" applyAlignment="1" applyProtection="0">
      <alignment horizontal="right" vertical="top" wrapText="1"/>
    </xf>
    <xf numFmtId="2" fontId="2" fillId="3" borderId="14" applyNumberFormat="1" applyFont="1" applyFill="1" applyBorder="1" applyAlignment="1" applyProtection="0">
      <alignment horizontal="center" vertical="top" wrapText="1"/>
    </xf>
    <xf numFmtId="2" fontId="2" fillId="3" borderId="15" applyNumberFormat="1" applyFont="1" applyFill="1" applyBorder="1" applyAlignment="1" applyProtection="0">
      <alignment horizontal="center" vertical="top" wrapText="1"/>
    </xf>
    <xf numFmtId="0" fontId="2" applyNumberFormat="1" applyFont="1" applyFill="0" applyBorder="0" applyAlignment="1" applyProtection="0">
      <alignment horizontal="center" vertical="top" wrapText="1"/>
    </xf>
    <xf numFmtId="49" fontId="4" fillId="2" borderId="16" applyNumberFormat="1" applyFont="1" applyFill="1" applyBorder="1" applyAlignment="1" applyProtection="0">
      <alignment horizontal="left" vertical="top" wrapText="1"/>
    </xf>
    <xf numFmtId="0" fontId="2" fillId="2" borderId="17" applyNumberFormat="0" applyFont="1" applyFill="1" applyBorder="1" applyAlignment="1" applyProtection="0">
      <alignment horizontal="center" vertical="top" wrapText="1"/>
    </xf>
    <xf numFmtId="49" fontId="2" borderId="7" applyNumberFormat="1" applyFont="1" applyFill="0" applyBorder="1" applyAlignment="1" applyProtection="0">
      <alignment horizontal="center" vertical="top" wrapText="1"/>
    </xf>
    <xf numFmtId="49" fontId="2" fillId="3" borderId="13" applyNumberFormat="1" applyFont="1" applyFill="1" applyBorder="1" applyAlignment="1" applyProtection="0">
      <alignment horizontal="center" vertical="top" wrapText="1"/>
    </xf>
    <xf numFmtId="0" fontId="2" applyNumberFormat="1" applyFont="1" applyFill="0" applyBorder="0" applyAlignment="1" applyProtection="0">
      <alignment horizontal="center" vertical="top" wrapText="1"/>
    </xf>
    <xf numFmtId="49" fontId="2" borderId="18" applyNumberFormat="1" applyFont="1" applyFill="0" applyBorder="1" applyAlignment="1" applyProtection="0">
      <alignment horizontal="center" vertical="top" wrapText="1"/>
    </xf>
    <xf numFmtId="2" fontId="7" borderId="19" applyNumberFormat="1" applyFont="1" applyFill="0" applyBorder="1" applyAlignment="1" applyProtection="0">
      <alignment horizontal="center" vertical="top" wrapText="1"/>
    </xf>
    <xf numFmtId="0" fontId="2" applyNumberFormat="1" applyFont="1" applyFill="0" applyBorder="0" applyAlignment="1" applyProtection="0">
      <alignment horizontal="center" vertical="top" wrapText="1"/>
    </xf>
    <xf numFmtId="0" fontId="2" applyNumberFormat="1" applyFont="1" applyFill="0" applyBorder="0" applyAlignment="1" applyProtection="0">
      <alignment horizontal="center" vertical="top" wrapText="1"/>
    </xf>
    <xf numFmtId="0" fontId="0" applyNumberFormat="1" applyFont="1" applyFill="0" applyBorder="0" applyAlignment="1" applyProtection="0">
      <alignment horizontal="center" vertical="top" wrapText="1"/>
    </xf>
    <xf numFmtId="49" fontId="4" fillId="2" borderId="20" applyNumberFormat="1" applyFont="1" applyFill="1" applyBorder="1" applyAlignment="1" applyProtection="0">
      <alignment horizontal="left" vertical="top" wrapText="1"/>
    </xf>
    <xf numFmtId="0" fontId="0" borderId="21" applyNumberFormat="0" applyFont="1" applyFill="0" applyBorder="1" applyAlignment="1" applyProtection="0">
      <alignment horizontal="center" vertical="top" wrapText="1"/>
    </xf>
    <xf numFmtId="49" fontId="2" fillId="3" borderId="10" applyNumberFormat="1" applyFont="1" applyFill="1" applyBorder="1" applyAlignment="1" applyProtection="0">
      <alignment horizontal="left" vertical="top" wrapText="1"/>
    </xf>
    <xf numFmtId="49" fontId="2" fillId="3" borderId="12" applyNumberFormat="1" applyFont="1" applyFill="1" applyBorder="1" applyAlignment="1" applyProtection="0">
      <alignment horizontal="left" vertical="top" wrapText="1"/>
    </xf>
    <xf numFmtId="0" fontId="0" borderId="10" applyNumberFormat="0" applyFont="1" applyFill="0" applyBorder="1" applyAlignment="1" applyProtection="0">
      <alignment horizontal="center" vertical="top" wrapText="1"/>
    </xf>
    <xf numFmtId="49" fontId="2" borderId="12" applyNumberFormat="1" applyFont="1" applyFill="0" applyBorder="1" applyAlignment="1" applyProtection="0">
      <alignment horizontal="left" vertical="top" wrapText="1"/>
    </xf>
    <xf numFmtId="49" fontId="2" borderId="10" applyNumberFormat="1" applyFont="1" applyFill="0" applyBorder="1" applyAlignment="1" applyProtection="0">
      <alignment horizontal="left" vertical="top" wrapText="1"/>
    </xf>
    <xf numFmtId="49" fontId="2" borderId="13" applyNumberFormat="1" applyFont="1" applyFill="0" applyBorder="1" applyAlignment="1" applyProtection="0">
      <alignment horizontal="left" vertical="top" wrapText="1"/>
    </xf>
    <xf numFmtId="49" fontId="2" borderId="15" applyNumberFormat="1" applyFont="1" applyFill="0" applyBorder="1" applyAlignment="1" applyProtection="0">
      <alignment horizontal="lef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004456"/>
      <rgbColor rgb="ffa5a5a5"/>
      <rgbColor rgb="ffb9ccd2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hyperlink" Target="http://cosinekitty.com/solar_system.html" TargetMode="Externa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541578</xdr:colOff>
      <xdr:row>74</xdr:row>
      <xdr:rowOff>79610</xdr:rowOff>
    </xdr:from>
    <xdr:to>
      <xdr:col>14</xdr:col>
      <xdr:colOff>184709</xdr:colOff>
      <xdr:row>82</xdr:row>
      <xdr:rowOff>181210</xdr:rowOff>
    </xdr:to>
    <xdr:sp>
      <xdr:nvSpPr>
        <xdr:cNvPr id="2" name="Shape 2"/>
        <xdr:cNvSpPr txBox="1"/>
      </xdr:nvSpPr>
      <xdr:spPr>
        <a:xfrm>
          <a:off x="2802178" y="17229690"/>
          <a:ext cx="4443732" cy="20447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DIN Alternate Bold"/>
              <a:ea typeface="DIN Alternate Bold"/>
              <a:cs typeface="DIN Alternate Bold"/>
              <a:sym typeface="DIN Alternate Bold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DIN Alternate Bold"/>
              <a:ea typeface="DIN Alternate Bold"/>
              <a:cs typeface="DIN Alternate Bold"/>
              <a:sym typeface="DIN Alternate Bold"/>
            </a:rPr>
            <a:t>Data from </a:t>
          </a:r>
          <a:r>
            <a:rPr b="0" baseline="0" cap="none" i="0" spc="0" strike="noStrike" sz="1100" u="sng">
              <a:solidFill>
                <a:srgbClr val="000000"/>
              </a:solidFill>
              <a:uFillTx/>
              <a:latin typeface="DIN Alternate Bold"/>
              <a:ea typeface="DIN Alternate Bold"/>
              <a:cs typeface="DIN Alternate Bold"/>
              <a:sym typeface="DIN Alternate Bold"/>
              <a:hlinkClick r:id="rId1" invalidUrl="" action="" tgtFrame="" tooltip="" history="1" highlightClick="0" endSnd="0"/>
            </a:rPr>
            <a:t>http://cosinekitty.com/solar_system.html</a:t>
          </a:r>
          <a:endParaRPr b="0" baseline="0" cap="none" i="0" spc="0" strike="noStrike" sz="1100" u="none">
            <a:solidFill>
              <a:srgbClr val="000000"/>
            </a:solidFill>
            <a:uFillTx/>
            <a:latin typeface="DIN Alternate Bold"/>
            <a:ea typeface="DIN Alternate Bold"/>
            <a:cs typeface="DIN Alternate Bold"/>
            <a:sym typeface="DIN Alternate Bold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DIN Alternate Bold"/>
              <a:ea typeface="DIN Alternate Bold"/>
              <a:cs typeface="DIN Alternate Bold"/>
              <a:sym typeface="DIN Alternate Bold"/>
            </a:defRPr>
          </a:pPr>
          <a:endParaRPr b="0" baseline="0" cap="none" i="0" spc="0" strike="noStrike" sz="1100" u="none">
            <a:solidFill>
              <a:srgbClr val="000000"/>
            </a:solidFill>
            <a:uFillTx/>
            <a:latin typeface="DIN Alternate Bold"/>
            <a:ea typeface="DIN Alternate Bold"/>
            <a:cs typeface="DIN Alternate Bold"/>
            <a:sym typeface="DIN Alternate Bold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DIN Alternate Bold"/>
              <a:ea typeface="DIN Alternate Bold"/>
              <a:cs typeface="DIN Alternate Bold"/>
              <a:sym typeface="DIN Alternate Bold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DIN Alternate Bold"/>
              <a:ea typeface="DIN Alternate Bold"/>
              <a:cs typeface="DIN Alternate Bold"/>
              <a:sym typeface="DIN Alternate Bold"/>
            </a:rPr>
            <a:t>Calculated for 1 July 2351, 00:00:00</a:t>
          </a:r>
          <a:endParaRPr b="0" baseline="0" cap="none" i="0" spc="0" strike="noStrike" sz="1100" u="none">
            <a:solidFill>
              <a:srgbClr val="000000"/>
            </a:solidFill>
            <a:uFillTx/>
            <a:latin typeface="DIN Alternate Bold"/>
            <a:ea typeface="DIN Alternate Bold"/>
            <a:cs typeface="DIN Alternate Bold"/>
            <a:sym typeface="DIN Alternate Bold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DIN Alternate Bold"/>
              <a:ea typeface="DIN Alternate Bold"/>
              <a:cs typeface="DIN Alternate Bold"/>
              <a:sym typeface="DIN Alternate Bold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DIN Alternate Bold"/>
              <a:ea typeface="DIN Alternate Bold"/>
              <a:cs typeface="DIN Alternate Bold"/>
              <a:sym typeface="DIN Alternate Bold"/>
            </a:rPr>
            <a:t>Anderson Station is assumed to be opposite Ceres (Lagrange point L3)</a:t>
          </a:r>
          <a:endParaRPr b="0" baseline="0" cap="none" i="0" spc="0" strike="noStrike" sz="1100" u="none">
            <a:solidFill>
              <a:srgbClr val="000000"/>
            </a:solidFill>
            <a:uFillTx/>
            <a:latin typeface="DIN Alternate Bold"/>
            <a:ea typeface="DIN Alternate Bold"/>
            <a:cs typeface="DIN Alternate Bold"/>
            <a:sym typeface="DIN Alternate Bold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DIN Alternate Bold"/>
              <a:ea typeface="DIN Alternate Bold"/>
              <a:cs typeface="DIN Alternate Bold"/>
              <a:sym typeface="DIN Alternate Bold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DIN Alternate Bold"/>
              <a:ea typeface="DIN Alternate Bold"/>
              <a:cs typeface="DIN Alternate Bold"/>
              <a:sym typeface="DIN Alternate Bold"/>
            </a:rPr>
            <a:t>Tycho is assumed to be at one of the Ceres Lagrange points (L4/L5)</a:t>
          </a:r>
          <a:endParaRPr b="0" baseline="0" cap="none" i="0" spc="0" strike="noStrike" sz="1100" u="none">
            <a:solidFill>
              <a:srgbClr val="000000"/>
            </a:solidFill>
            <a:uFillTx/>
            <a:latin typeface="DIN Alternate Bold"/>
            <a:ea typeface="DIN Alternate Bold"/>
            <a:cs typeface="DIN Alternate Bold"/>
            <a:sym typeface="DIN Alternate Bold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DIN Alternate Bold"/>
              <a:ea typeface="DIN Alternate Bold"/>
              <a:cs typeface="DIN Alternate Bold"/>
              <a:sym typeface="DIN Alternate Bold"/>
            </a:defRPr>
          </a:pPr>
          <a:endParaRPr b="0" baseline="0" cap="none" i="0" spc="0" strike="noStrike" sz="1100" u="none">
            <a:solidFill>
              <a:srgbClr val="000000"/>
            </a:solidFill>
            <a:uFillTx/>
            <a:latin typeface="DIN Alternate Bold"/>
            <a:ea typeface="DIN Alternate Bold"/>
            <a:cs typeface="DIN Alternate Bold"/>
            <a:sym typeface="DIN Alternate Bold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DIN Alternate Bold"/>
              <a:ea typeface="DIN Alternate Bold"/>
              <a:cs typeface="DIN Alternate Bold"/>
              <a:sym typeface="DIN Alternate Bold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DIN Alternate Bold"/>
              <a:ea typeface="DIN Alternate Bold"/>
              <a:cs typeface="DIN Alternate Bold"/>
              <a:sym typeface="DIN Alternate Bold"/>
            </a:rPr>
            <a:t>Spreadsheet created March 2021.</a:t>
          </a:r>
          <a:endParaRPr b="0" baseline="0" cap="none" i="0" spc="0" strike="noStrike" sz="1100" u="none">
            <a:solidFill>
              <a:srgbClr val="000000"/>
            </a:solidFill>
            <a:uFillTx/>
            <a:latin typeface="DIN Alternate Bold"/>
            <a:ea typeface="DIN Alternate Bold"/>
            <a:cs typeface="DIN Alternate Bold"/>
            <a:sym typeface="DIN Alternate Bold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DIN Alternate Bold"/>
              <a:ea typeface="DIN Alternate Bold"/>
              <a:cs typeface="DIN Alternate Bold"/>
              <a:sym typeface="DIN Alternate Bold"/>
            </a:defRPr>
          </a:pPr>
          <a:endParaRPr b="0" baseline="0" cap="none" i="0" spc="0" strike="noStrike" sz="1100" u="none">
            <a:solidFill>
              <a:srgbClr val="000000"/>
            </a:solidFill>
            <a:uFillTx/>
            <a:latin typeface="DIN Alternate Bold"/>
            <a:ea typeface="DIN Alternate Bold"/>
            <a:cs typeface="DIN Alternate Bold"/>
            <a:sym typeface="DIN Alternate Bold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DIN Alternate Bold"/>
              <a:ea typeface="DIN Alternate Bold"/>
              <a:cs typeface="DIN Alternate Bold"/>
              <a:sym typeface="DIN Alternate Bold"/>
            </a:defRPr>
          </a:pPr>
          <a:endParaRPr b="0" baseline="0" cap="none" i="0" spc="0" strike="noStrike" sz="1100" u="none">
            <a:solidFill>
              <a:srgbClr val="000000"/>
            </a:solidFill>
            <a:uFillTx/>
            <a:latin typeface="DIN Alternate Bold"/>
            <a:ea typeface="DIN Alternate Bold"/>
            <a:cs typeface="DIN Alternate Bold"/>
            <a:sym typeface="DIN Alternate Bold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DIN Alternate Bold"/>
              <a:ea typeface="DIN Alternate Bold"/>
              <a:cs typeface="DIN Alternate Bold"/>
              <a:sym typeface="DIN Alternate Bold"/>
            </a:defRPr>
          </a:pPr>
          <a:endParaRPr b="0" baseline="0" cap="none" i="0" spc="0" strike="noStrike" sz="1100" u="none">
            <a:solidFill>
              <a:srgbClr val="000000"/>
            </a:solidFill>
            <a:uFillTx/>
            <a:latin typeface="DIN Alternate Bold"/>
            <a:ea typeface="DIN Alternate Bold"/>
            <a:cs typeface="DIN Alternate Bold"/>
            <a:sym typeface="DIN Alternate Bold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cosinekitty.com/solar_system.html" TargetMode="External"/><Relationship Id="rId2" Type="http://schemas.openxmlformats.org/officeDocument/2006/relationships/hyperlink" Target="http://iandrea.co.uk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R94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9.6" customHeight="1" outlineLevelRow="0" outlineLevelCol="0"/>
  <cols>
    <col min="1" max="1" width="11.6719" style="1" customWidth="1"/>
    <col min="2" max="5" hidden="1" width="16.3333" style="1" customWidth="1"/>
    <col min="6" max="24" width="9.07812" style="1" customWidth="1"/>
    <col min="25" max="25" width="11.6719" style="24" customWidth="1"/>
    <col min="26" max="44" width="9.09375" style="24" customWidth="1"/>
    <col min="45" max="45" width="11.8516" style="29" customWidth="1"/>
    <col min="46" max="46" width="9.07812" style="29" customWidth="1"/>
    <col min="47" max="47" width="11.6719" style="32" customWidth="1"/>
    <col min="48" max="66" width="9.09375" style="32" customWidth="1"/>
    <col min="67" max="67" width="11.6719" style="33" customWidth="1"/>
    <col min="68" max="68" width="7.17188" style="33" customWidth="1"/>
    <col min="69" max="69" width="7" style="33" customWidth="1"/>
    <col min="70" max="70" width="6.67188" style="33" customWidth="1"/>
    <col min="71" max="16384" width="16.3516" style="33" customWidth="1"/>
  </cols>
  <sheetData>
    <row r="1" ht="21" customHeight="1">
      <c r="A1" t="s" s="2">
        <v>0</v>
      </c>
      <c r="B1" s="3"/>
      <c r="C1" s="4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</row>
    <row r="2" ht="20" customHeight="1">
      <c r="A2" t="s" s="8">
        <v>1</v>
      </c>
      <c r="B2" s="9"/>
      <c r="C2" s="9"/>
      <c r="D2" s="9"/>
      <c r="E2" s="9"/>
      <c r="F2" t="s" s="10">
        <v>2</v>
      </c>
      <c r="G2" t="s" s="10">
        <v>3</v>
      </c>
      <c r="H2" t="s" s="10">
        <v>4</v>
      </c>
      <c r="I2" t="s" s="10">
        <v>5</v>
      </c>
      <c r="J2" t="s" s="10">
        <v>6</v>
      </c>
      <c r="K2" t="s" s="10">
        <v>7</v>
      </c>
      <c r="L2" t="s" s="10">
        <f>$A13</f>
        <v>8</v>
      </c>
      <c r="M2" t="s" s="10">
        <f>$A14</f>
        <v>9</v>
      </c>
      <c r="N2" t="s" s="10">
        <v>10</v>
      </c>
      <c r="O2" t="s" s="10">
        <v>11</v>
      </c>
      <c r="P2" t="s" s="10">
        <v>12</v>
      </c>
      <c r="Q2" t="s" s="10">
        <v>13</v>
      </c>
      <c r="R2" t="s" s="10">
        <v>14</v>
      </c>
      <c r="S2" t="s" s="10">
        <v>15</v>
      </c>
      <c r="T2" t="s" s="10">
        <v>16</v>
      </c>
      <c r="U2" t="s" s="10">
        <v>17</v>
      </c>
      <c r="V2" t="s" s="10">
        <v>18</v>
      </c>
      <c r="W2" t="s" s="10">
        <v>19</v>
      </c>
      <c r="X2" t="s" s="11">
        <v>20</v>
      </c>
    </row>
    <row r="3" ht="8" customHeight="1" hidden="1">
      <c r="A3" t="s" s="12">
        <v>21</v>
      </c>
      <c r="B3" s="13"/>
      <c r="C3" s="13"/>
      <c r="D3" s="13"/>
      <c r="E3" s="13"/>
      <c r="F3" s="13">
        <v>0</v>
      </c>
      <c r="G3" s="13">
        <v>0.3372472</v>
      </c>
      <c r="H3" s="13">
        <v>0.4595047</v>
      </c>
      <c r="I3" s="13">
        <v>0.1532678</v>
      </c>
      <c r="J3" s="13">
        <v>0.1506089</v>
      </c>
      <c r="K3" s="13">
        <v>0.9096571</v>
      </c>
      <c r="L3" s="13">
        <f>B13</f>
        <v>-1.86522889358593</v>
      </c>
      <c r="M3" s="13">
        <f>B14</f>
        <v>-0.9930947</v>
      </c>
      <c r="N3" s="13">
        <v>0.9930947</v>
      </c>
      <c r="O3" s="13">
        <v>-2.28899</v>
      </c>
      <c r="P3" s="13">
        <v>-2.4768699</v>
      </c>
      <c r="Q3" s="13">
        <v>-2.250651</v>
      </c>
      <c r="R3" s="13">
        <v>-2.880313</v>
      </c>
      <c r="S3" s="13">
        <v>-1.6309099</v>
      </c>
      <c r="T3" s="13">
        <v>-1.2792889</v>
      </c>
      <c r="U3" s="13">
        <v>8.4982895</v>
      </c>
      <c r="V3" s="13">
        <v>19.1253348</v>
      </c>
      <c r="W3" s="13">
        <v>29.8412732</v>
      </c>
      <c r="X3" s="14">
        <v>36.0692626</v>
      </c>
    </row>
    <row r="4" ht="8" customHeight="1" hidden="1">
      <c r="A4" t="s" s="15">
        <v>22</v>
      </c>
      <c r="B4" s="16"/>
      <c r="C4" s="16"/>
      <c r="D4" s="16"/>
      <c r="E4" s="16"/>
      <c r="F4" s="16">
        <v>0</v>
      </c>
      <c r="G4" s="16">
        <v>0.0761385</v>
      </c>
      <c r="H4" s="16">
        <v>-0.5637969</v>
      </c>
      <c r="I4" s="16">
        <v>-1.0046601</v>
      </c>
      <c r="J4" s="16">
        <v>-1.0041508</v>
      </c>
      <c r="K4" s="16">
        <v>-1.0620063</v>
      </c>
      <c r="L4" s="16">
        <f>C13</f>
        <v>-2.22361738856369</v>
      </c>
      <c r="M4" s="16">
        <f>C14</f>
        <v>2.7271443</v>
      </c>
      <c r="N4" s="16">
        <v>-2.7271443</v>
      </c>
      <c r="O4" s="16">
        <v>-0.7820095</v>
      </c>
      <c r="P4" s="16">
        <v>0.8883586</v>
      </c>
      <c r="Q4" s="16">
        <v>0.5950354</v>
      </c>
      <c r="R4" s="16">
        <v>0.1355898</v>
      </c>
      <c r="S4" s="16">
        <v>1.6116008</v>
      </c>
      <c r="T4" s="16">
        <v>-5.1583932</v>
      </c>
      <c r="U4" s="16">
        <v>3.9908825</v>
      </c>
      <c r="V4" s="16">
        <v>5.8325881</v>
      </c>
      <c r="W4" s="16">
        <v>-1.6458435</v>
      </c>
      <c r="X4" s="17">
        <v>30.2293871</v>
      </c>
    </row>
    <row r="5" ht="8" customHeight="1" hidden="1">
      <c r="A5" t="s" s="12">
        <v>23</v>
      </c>
      <c r="B5" s="13"/>
      <c r="C5" s="13"/>
      <c r="D5" s="13"/>
      <c r="E5" s="13"/>
      <c r="F5" s="13">
        <v>0</v>
      </c>
      <c r="G5" s="13">
        <v>-0.0272034</v>
      </c>
      <c r="H5" s="13">
        <v>-0.0327592</v>
      </c>
      <c r="I5" s="13">
        <v>0</v>
      </c>
      <c r="J5" s="13">
        <v>1.52e-05</v>
      </c>
      <c r="K5" s="13">
        <v>-0.0441679</v>
      </c>
      <c r="L5" s="13">
        <f>D13</f>
        <v>-0.08959166666666669</v>
      </c>
      <c r="M5" s="13">
        <f>D14</f>
        <v>0.268775</v>
      </c>
      <c r="N5" s="13">
        <v>-0.268775</v>
      </c>
      <c r="O5" s="13">
        <v>0.7319143</v>
      </c>
      <c r="P5" s="13">
        <v>-0.1011862</v>
      </c>
      <c r="Q5" s="13">
        <v>0.2559016</v>
      </c>
      <c r="R5" s="13">
        <v>-0.0312683</v>
      </c>
      <c r="S5" s="13">
        <v>-0.1454406</v>
      </c>
      <c r="T5" s="13">
        <v>0.0512867</v>
      </c>
      <c r="U5" s="13">
        <v>-0.4057796</v>
      </c>
      <c r="V5" s="13">
        <v>-0.2241249</v>
      </c>
      <c r="W5" s="13">
        <v>-0.596949</v>
      </c>
      <c r="X5" s="14">
        <v>-14.0103531</v>
      </c>
    </row>
    <row r="6" ht="8" customHeight="1" hidden="1">
      <c r="A6" t="s" s="15">
        <v>1</v>
      </c>
      <c r="B6" t="s" s="18">
        <v>21</v>
      </c>
      <c r="C6" t="s" s="18">
        <v>22</v>
      </c>
      <c r="D6" t="s" s="18">
        <v>23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7"/>
    </row>
    <row r="7" ht="19" customHeight="1">
      <c r="A7" t="s" s="19">
        <v>2</v>
      </c>
      <c r="B7" s="13">
        <v>0</v>
      </c>
      <c r="C7" s="13">
        <v>0</v>
      </c>
      <c r="D7" s="13">
        <v>0</v>
      </c>
      <c r="E7" s="13">
        <v>0</v>
      </c>
      <c r="F7" s="13">
        <f>SQRT((F$3-$B7)^2+(F$4-$C7)^2+(F$5-$D7)^2)</f>
        <v>0</v>
      </c>
      <c r="G7" s="13">
        <f>SQRT((G$3-$B7)^2+(G$4-$C7)^2+(G$5-$D7)^2)</f>
        <v>0.346803647705225</v>
      </c>
      <c r="H7" s="13">
        <f>SQRT((H$3-$B7)^2+(H$4-$C7)^2+(H$5-$D7)^2)</f>
        <v>0.728069144351235</v>
      </c>
      <c r="I7" s="13">
        <f>SQRT((I$3-$B7)^2+(I$4-$C7)^2+(I$5-$D7)^2)</f>
        <v>1.01628388506797</v>
      </c>
      <c r="J7" s="13">
        <f>SQRT((J$3-$B7)^2+(J$4-$C7)^2+(J$5-$D7)^2)</f>
        <v>1.01538262252753</v>
      </c>
      <c r="K7" s="13">
        <f>SQRT((K$3-$B7)^2+(K$4-$C7)^2+(K$5-$D7)^2)</f>
        <v>1.39902974386198</v>
      </c>
      <c r="L7" s="13">
        <f>SQRT((L$3-$B7)^2+(L$4-$C7)^2+(L$5-$D7)^2)</f>
        <v>2.90371826851826</v>
      </c>
      <c r="M7" s="13">
        <f>SQRT((M$3-$B7)^2+(M$4-$C7)^2+(M$5-$D7)^2)</f>
        <v>2.91475438361718</v>
      </c>
      <c r="N7" s="13">
        <f>SQRT((N$3-$B7)^2+(N$4-$C7)^2+(N$5-$D7)^2)</f>
        <v>2.91475438361718</v>
      </c>
      <c r="O7" s="13">
        <f>SQRT((O$3-$B7)^2+(O$4-$C7)^2+(O$5-$D7)^2)</f>
        <v>2.52719461473285</v>
      </c>
      <c r="P7" s="13">
        <f>SQRT((P$3-$B7)^2+(P$4-$C7)^2+(P$5-$D7)^2)</f>
        <v>2.63330669516302</v>
      </c>
      <c r="Q7" s="13">
        <f>SQRT((Q$3-$B7)^2+(Q$4-$C7)^2+(Q$5-$D7)^2)</f>
        <v>2.3420039880275</v>
      </c>
      <c r="R7" s="13">
        <f>SQRT((R$3-$B7)^2+(R$4-$C7)^2+(R$5-$D7)^2)</f>
        <v>2.88367218636549</v>
      </c>
      <c r="S7" s="13">
        <f>SQRT((S$3-$B7)^2+(S$4-$C7)^2+(S$5-$D7)^2)</f>
        <v>2.29745015367189</v>
      </c>
      <c r="T7" s="13">
        <f>SQRT((T$3-$B7)^2+(T$4-$C7)^2+(T$5-$D7)^2)</f>
        <v>5.31490647340725</v>
      </c>
      <c r="U7" s="13">
        <f>SQRT((U$3-$B7)^2+(U$4-$C7)^2+(U$5-$D7)^2)</f>
        <v>9.39748501666231</v>
      </c>
      <c r="V7" s="13">
        <f>SQRT((V$3-$B7)^2+(V$4-$C7)^2+(V$5-$D7)^2)</f>
        <v>19.9961933159077</v>
      </c>
      <c r="W7" s="13">
        <f>SQRT((W$3-$B7)^2+(W$4-$C7)^2+(W$5-$D7)^2)</f>
        <v>29.8925866249833</v>
      </c>
      <c r="X7" s="14">
        <f>SQRT((X$3-$B7)^2+(X$4-$C7)^2+(X$5-$D7)^2)</f>
        <v>49.1029280484992</v>
      </c>
    </row>
    <row r="8" ht="19" customHeight="1">
      <c r="A8" t="s" s="20">
        <v>3</v>
      </c>
      <c r="B8" s="16">
        <v>0.3372472</v>
      </c>
      <c r="C8" s="16">
        <v>0.0761385</v>
      </c>
      <c r="D8" s="16">
        <v>-0.0272034</v>
      </c>
      <c r="E8" s="16">
        <f>ATAN(C8/B8)</f>
        <v>0.222042139018269</v>
      </c>
      <c r="F8" s="16">
        <f>SQRT((F$3-$B8)^2+(F$4-$C8)^2+(F$5-$D8)^2)</f>
        <v>0.346803647705225</v>
      </c>
      <c r="G8" s="16">
        <f>SQRT((G$3-$B8)^2+(G$4-$C8)^2+(G$5-$D8)^2)</f>
        <v>0</v>
      </c>
      <c r="H8" s="16">
        <f>SQRT((H$3-$B8)^2+(H$4-$C8)^2+(H$5-$D8)^2)</f>
        <v>0.651532869004358</v>
      </c>
      <c r="I8" s="16">
        <f>SQRT((I$3-$B8)^2+(I$4-$C8)^2+(I$5-$D8)^2)</f>
        <v>1.09668320783984</v>
      </c>
      <c r="J8" s="16">
        <f>SQRT((J$3-$B8)^2+(J$4-$C8)^2+(J$5-$D8)^2)</f>
        <v>1.09663105870085</v>
      </c>
      <c r="K8" s="16">
        <f>SQRT((K$3-$B8)^2+(K$4-$C8)^2+(K$5-$D8)^2)</f>
        <v>1.27409358904489</v>
      </c>
      <c r="L8" s="16">
        <f>SQRT((L$3-$B8)^2+(L$4-$C8)^2+(L$5-$D8)^2)</f>
        <v>3.18491293218803</v>
      </c>
      <c r="M8" s="16">
        <f>SQRT((M$3-$B8)^2+(M$4-$C8)^2+(M$5-$D8)^2)</f>
        <v>2.98081273074908</v>
      </c>
      <c r="N8" s="16">
        <f>SQRT((N$3-$B8)^2+(N$4-$C8)^2+(N$5-$D8)^2)</f>
        <v>2.88909799729235</v>
      </c>
      <c r="O8" s="16">
        <f>SQRT((O$3-$B8)^2+(O$4-$C8)^2+(O$5-$D8)^2)</f>
        <v>2.86527476920122</v>
      </c>
      <c r="P8" s="16">
        <f>SQRT((P$3-$B8)^2+(P$4-$C8)^2+(P$5-$D8)^2)</f>
        <v>2.92991979379168</v>
      </c>
      <c r="Q8" s="16">
        <f>SQRT((Q$3-$B8)^2+(Q$4-$C8)^2+(Q$5-$D8)^2)</f>
        <v>2.65454695332704</v>
      </c>
      <c r="R8" s="16">
        <f>SQRT((R$3-$B8)^2+(R$4-$C8)^2+(R$5-$D8)^2)</f>
        <v>3.21811196528457</v>
      </c>
      <c r="S8" s="16">
        <f>SQRT((S$3-$B8)^2+(S$4-$C8)^2+(S$5-$D8)^2)</f>
        <v>2.49905319680585</v>
      </c>
      <c r="T8" s="16">
        <f>SQRT((T$3-$B8)^2+(T$4-$C8)^2+(T$5-$D8)^2)</f>
        <v>5.47902106007142</v>
      </c>
      <c r="U8" s="16">
        <f>SQRT((U$3-$B8)^2+(U$4-$C8)^2+(U$5-$D8)^2)</f>
        <v>9.059312995317679</v>
      </c>
      <c r="V8" s="16">
        <f>SQRT((V$3-$B8)^2+(V$4-$C8)^2+(V$5-$D8)^2)</f>
        <v>19.6511507484874</v>
      </c>
      <c r="W8" s="16">
        <f>SQRT((W$3-$B8)^2+(W$4-$C8)^2+(W$5-$D8)^2)</f>
        <v>29.5597256798117</v>
      </c>
      <c r="X8" s="17">
        <f>SQRT((X$3-$B8)^2+(X$4-$C8)^2+(X$5-$D8)^2)</f>
        <v>48.8008586114205</v>
      </c>
    </row>
    <row r="9" ht="19" customHeight="1">
      <c r="A9" t="s" s="19">
        <v>4</v>
      </c>
      <c r="B9" s="13">
        <v>0.4595047</v>
      </c>
      <c r="C9" s="13">
        <v>-0.5637969</v>
      </c>
      <c r="D9" s="13">
        <v>-0.0327592</v>
      </c>
      <c r="E9" s="13">
        <f>ATAN(C9/B9)</f>
        <v>-0.886964831896239</v>
      </c>
      <c r="F9" s="13">
        <f>SQRT((F$3-$B9)^2+(F$4-$C9)^2+(F$5-$D9)^2)</f>
        <v>0.728069144351235</v>
      </c>
      <c r="G9" s="13">
        <f>SQRT((G$3-$B9)^2+(G$4-$C9)^2+(G$5-$D9)^2)</f>
        <v>0.651532869004358</v>
      </c>
      <c r="H9" s="13">
        <f>SQRT((H$3-$B9)^2+(H$4-$C9)^2+(H$5-$D9)^2)</f>
        <v>0</v>
      </c>
      <c r="I9" s="13">
        <f>SQRT((I$3-$B9)^2+(I$4-$C9)^2+(I$5-$D9)^2)</f>
        <v>0.537786728378909</v>
      </c>
      <c r="J9" s="13">
        <f>SQRT((J$3-$B9)^2+(J$4-$C9)^2+(J$5-$D9)^2)</f>
        <v>0.538889908792334</v>
      </c>
      <c r="K9" s="13">
        <f>SQRT((K$3-$B9)^2+(K$4-$C9)^2+(K$5-$D9)^2)</f>
        <v>0.671550406082678</v>
      </c>
      <c r="L9" s="13">
        <f>SQRT((L$3-$B9)^2+(L$4-$C9)^2+(L$5-$D9)^2)</f>
        <v>2.8570299726587</v>
      </c>
      <c r="M9" s="13">
        <f>SQRT((M$3-$B9)^2+(M$4-$C9)^2+(M$5-$D9)^2)</f>
        <v>3.60988391399328</v>
      </c>
      <c r="N9" s="13">
        <f>SQRT((N$3-$B9)^2+(N$4-$C9)^2+(N$5-$D9)^2)</f>
        <v>2.24064582632695</v>
      </c>
      <c r="O9" s="13">
        <f>SQRT((O$3-$B9)^2+(O$4-$C9)^2+(O$5-$D9)^2)</f>
        <v>2.86121747099536</v>
      </c>
      <c r="P9" s="13">
        <f>SQRT((P$3-$B9)^2+(P$4-$C9)^2+(P$5-$D9)^2)</f>
        <v>3.27654294066695</v>
      </c>
      <c r="Q9" s="13">
        <f>SQRT((Q$3-$B9)^2+(Q$4-$C9)^2+(Q$5-$D9)^2)</f>
        <v>2.96161463989197</v>
      </c>
      <c r="R9" s="13">
        <f>SQRT((R$3-$B9)^2+(R$4-$C9)^2+(R$5-$D9)^2)</f>
        <v>3.41226116353262</v>
      </c>
      <c r="S9" s="13">
        <f>SQRT((S$3-$B9)^2+(S$4-$C9)^2+(S$5-$D9)^2)</f>
        <v>3.01908685714148</v>
      </c>
      <c r="T9" s="13">
        <f>SQRT((T$3-$B9)^2+(T$4-$C9)^2+(T$5-$D9)^2)</f>
        <v>4.91332698450667</v>
      </c>
      <c r="U9" s="13">
        <f>SQRT((U$3-$B9)^2+(U$4-$C9)^2+(U$5-$D9)^2)</f>
        <v>9.24696218854125</v>
      </c>
      <c r="V9" s="13">
        <f>SQRT((V$3-$B9)^2+(V$4-$C9)^2+(V$5-$D9)^2)</f>
        <v>19.7322977684158</v>
      </c>
      <c r="W9" s="13">
        <f>SQRT((W$3-$B9)^2+(W$4-$C9)^2+(W$5-$D9)^2)</f>
        <v>29.4070987205911</v>
      </c>
      <c r="X9" s="14">
        <f>SQRT((X$3-$B9)^2+(X$4-$C9)^2+(X$5-$D9)^2)</f>
        <v>49.1085345921438</v>
      </c>
    </row>
    <row r="10" ht="19" customHeight="1">
      <c r="A10" t="s" s="20">
        <v>5</v>
      </c>
      <c r="B10" s="16">
        <v>0.1532678</v>
      </c>
      <c r="C10" s="16">
        <v>-1.0046601</v>
      </c>
      <c r="D10" s="16">
        <v>0</v>
      </c>
      <c r="E10" s="16">
        <f>ATAN(C10/B10)</f>
        <v>-1.41940671590034</v>
      </c>
      <c r="F10" s="16">
        <f>SQRT((F$3-$B10)^2+(F$4-$C10)^2+(F$5-$D10)^2)</f>
        <v>1.01628388506797</v>
      </c>
      <c r="G10" s="16">
        <f>SQRT((G$3-$B10)^2+(G$4-$C10)^2+(G$5-$D10)^2)</f>
        <v>1.09668320783984</v>
      </c>
      <c r="H10" s="16">
        <f>SQRT((H$3-$B10)^2+(H$4-$C10)^2+(H$5-$D10)^2)</f>
        <v>0.537786728378909</v>
      </c>
      <c r="I10" s="16">
        <f>SQRT((I$3-$B10)^2+(I$4-$C10)^2+(I$5-$D10)^2)</f>
        <v>0</v>
      </c>
      <c r="J10" s="16">
        <f>SQRT((J$3-$B10)^2+(J$4-$C10)^2+(J$5-$D10)^2)</f>
        <v>0.00270728032165123</v>
      </c>
      <c r="K10" s="16">
        <f>SQRT((K$3-$B10)^2+(K$4-$C10)^2+(K$5-$D10)^2)</f>
        <v>0.759844828369148</v>
      </c>
      <c r="L10" s="16">
        <f>SQRT((L$3-$B10)^2+(L$4-$C10)^2+(L$5-$D10)^2)</f>
        <v>2.35970600713224</v>
      </c>
      <c r="M10" s="16">
        <f>SQRT((M$3-$B10)^2+(M$4-$C10)^2+(M$5-$D10)^2)</f>
        <v>3.9131510400048</v>
      </c>
      <c r="N10" s="16">
        <f>SQRT((N$3-$B10)^2+(N$4-$C10)^2+(N$5-$D10)^2)</f>
        <v>1.93507132732575</v>
      </c>
      <c r="O10" s="16">
        <f>SQRT((O$3-$B10)^2+(O$4-$C10)^2+(O$5-$D10)^2)</f>
        <v>2.55927626368974</v>
      </c>
      <c r="P10" s="16">
        <f>SQRT((P$3-$B10)^2+(P$4-$C10)^2+(P$5-$D10)^2)</f>
        <v>3.24212627246093</v>
      </c>
      <c r="Q10" s="16">
        <f>SQRT((Q$3-$B10)^2+(Q$4-$C10)^2+(Q$5-$D10)^2)</f>
        <v>2.89885096522678</v>
      </c>
      <c r="R10" s="16">
        <f>SQRT((R$3-$B10)^2+(R$4-$C10)^2+(R$5-$D10)^2)</f>
        <v>3.24095047959137</v>
      </c>
      <c r="S10" s="16">
        <f>SQRT((S$3-$B10)^2+(S$4-$C10)^2+(S$5-$D10)^2)</f>
        <v>3.17005743326118</v>
      </c>
      <c r="T10" s="16">
        <f>SQRT((T$3-$B10)^2+(T$4-$C10)^2+(T$5-$D10)^2)</f>
        <v>4.39412649912897</v>
      </c>
      <c r="U10" s="16">
        <f>SQRT((U$3-$B10)^2+(U$4-$C10)^2+(U$5-$D10)^2)</f>
        <v>9.734448629771579</v>
      </c>
      <c r="V10" s="16">
        <f>SQRT((V$3-$B10)^2+(V$4-$C10)^2+(V$5-$D10)^2)</f>
        <v>20.1677346564182</v>
      </c>
      <c r="W10" s="16">
        <f>SQRT((W$3-$B10)^2+(W$4-$C10)^2+(W$5-$D10)^2)</f>
        <v>29.7009280813153</v>
      </c>
      <c r="X10" s="17">
        <f>SQRT((X$3-$B10)^2+(X$4-$C10)^2+(X$5-$D10)^2)</f>
        <v>49.6166744245534</v>
      </c>
    </row>
    <row r="11" ht="19" customHeight="1">
      <c r="A11" t="s" s="19">
        <v>6</v>
      </c>
      <c r="B11" s="13">
        <v>0.1506089</v>
      </c>
      <c r="C11" s="13">
        <v>-1.0041508</v>
      </c>
      <c r="D11" s="13">
        <v>1.52e-05</v>
      </c>
      <c r="E11" s="13">
        <f>ATAN(C11/B11)</f>
        <v>-1.4219197418395</v>
      </c>
      <c r="F11" s="13">
        <f>SQRT((F$3-$B11)^2+(F$4-$C11)^2+(F$5-$D11)^2)</f>
        <v>1.01538262252753</v>
      </c>
      <c r="G11" s="13">
        <f>SQRT((G$3-$B11)^2+(G$4-$C11)^2+(G$5-$D11)^2)</f>
        <v>1.09663105870085</v>
      </c>
      <c r="H11" s="13">
        <f>SQRT((H$3-$B11)^2+(H$4-$C11)^2+(H$5-$D11)^2)</f>
        <v>0.538889908792334</v>
      </c>
      <c r="I11" s="13">
        <f>SQRT((I$3-$B11)^2+(I$4-$C11)^2+(I$5-$D11)^2)</f>
        <v>0.00270728032165123</v>
      </c>
      <c r="J11" s="13">
        <f>SQRT((J$3-$B11)^2+(J$4-$C11)^2+(J$5-$D11)^2)</f>
        <v>0</v>
      </c>
      <c r="K11" s="13">
        <f>SQRT((K$3-$B11)^2+(K$4-$C11)^2+(K$5-$D11)^2)</f>
        <v>0.762531032240066</v>
      </c>
      <c r="L11" s="13">
        <f>SQRT((L$3-$B11)^2+(L$4-$C11)^2+(L$5-$D11)^2)</f>
        <v>2.35769594333671</v>
      </c>
      <c r="M11" s="13">
        <f>SQRT((M$3-$B11)^2+(M$4-$C11)^2+(M$5-$D11)^2)</f>
        <v>3.91188610238501</v>
      </c>
      <c r="N11" s="13">
        <f>SQRT((N$3-$B11)^2+(N$4-$C11)^2+(N$5-$D11)^2)</f>
        <v>1.93668198108516</v>
      </c>
      <c r="O11" s="13">
        <f>SQRT((O$3-$B11)^2+(O$4-$C11)^2+(O$5-$D11)^2)</f>
        <v>2.55669040805251</v>
      </c>
      <c r="P11" s="13">
        <f>SQRT((P$3-$B11)^2+(P$4-$C11)^2+(P$5-$D11)^2)</f>
        <v>3.23967257556991</v>
      </c>
      <c r="Q11" s="13">
        <f>SQRT((Q$3-$B11)^2+(Q$4-$C11)^2+(Q$5-$D11)^2)</f>
        <v>2.89636383407254</v>
      </c>
      <c r="R11" s="13">
        <f>SQRT((R$3-$B11)^2+(R$4-$C11)^2+(R$5-$D11)^2)</f>
        <v>3.23828270176651</v>
      </c>
      <c r="S11" s="13">
        <f>SQRT((S$3-$B11)^2+(S$4-$C11)^2+(S$5-$D11)^2)</f>
        <v>3.16814189350945</v>
      </c>
      <c r="T11" s="13">
        <f>SQRT((T$3-$B11)^2+(T$4-$C11)^2+(T$5-$D11)^2)</f>
        <v>4.39374173149889</v>
      </c>
      <c r="U11" s="13">
        <f>SQRT((U$3-$B11)^2+(U$4-$C11)^2+(U$5-$D11)^2)</f>
        <v>9.73646745423782</v>
      </c>
      <c r="V11" s="13">
        <f>SQRT((V$3-$B11)^2+(V$4-$C11)^2+(V$5-$D11)^2)</f>
        <v>20.1700634741523</v>
      </c>
      <c r="W11" s="13">
        <f>SQRT((W$3-$B11)^2+(W$4-$C11)^2+(W$5-$D11)^2)</f>
        <v>29.7035971281697</v>
      </c>
      <c r="X11" s="14">
        <f>SQRT((X$3-$B11)^2+(X$4-$C11)^2+(X$5-$D11)^2)</f>
        <v>49.6182828529253</v>
      </c>
    </row>
    <row r="12" ht="19" customHeight="1">
      <c r="A12" t="s" s="20">
        <v>7</v>
      </c>
      <c r="B12" s="16">
        <v>0.9096571</v>
      </c>
      <c r="C12" s="16">
        <v>-1.0620063</v>
      </c>
      <c r="D12" s="16">
        <v>-0.0441679</v>
      </c>
      <c r="E12" s="16">
        <f>ATAN(C12/B12)</f>
        <v>-0.862514307258232</v>
      </c>
      <c r="F12" s="16">
        <f>SQRT((F$3-$B12)^2+(F$4-$C12)^2+(F$5-$D12)^2)</f>
        <v>1.39902974386198</v>
      </c>
      <c r="G12" s="16">
        <f>SQRT((G$3-$B12)^2+(G$4-$C12)^2+(G$5-$D12)^2)</f>
        <v>1.27409358904489</v>
      </c>
      <c r="H12" s="16">
        <f>SQRT((H$3-$B12)^2+(H$4-$C12)^2+(H$5-$D12)^2)</f>
        <v>0.671550406082678</v>
      </c>
      <c r="I12" s="16">
        <f>SQRT((I$3-$B12)^2+(I$4-$C12)^2+(I$5-$D12)^2)</f>
        <v>0.759844828369148</v>
      </c>
      <c r="J12" s="16">
        <f>SQRT((J$3-$B12)^2+(J$4-$C12)^2+(J$5-$D12)^2)</f>
        <v>0.762531032240066</v>
      </c>
      <c r="K12" s="16">
        <f>SQRT((K$3-$B12)^2+(K$4-$C12)^2+(K$5-$D12)^2)</f>
        <v>0</v>
      </c>
      <c r="L12" s="16">
        <f>SQRT((L$3-$B12)^2+(L$4-$C12)^2+(L$5-$D12)^2)</f>
        <v>3.00855379161678</v>
      </c>
      <c r="M12" s="16">
        <f>SQRT((M$3-$B12)^2+(M$4-$C12)^2+(M$5-$D12)^2)</f>
        <v>4.25159498783033</v>
      </c>
      <c r="N12" s="16">
        <f>SQRT((N$3-$B12)^2+(N$4-$C12)^2+(N$5-$D12)^2)</f>
        <v>1.68228854288085</v>
      </c>
      <c r="O12" s="16">
        <f>SQRT((O$3-$B12)^2+(O$4-$C12)^2+(O$5-$D12)^2)</f>
        <v>3.30333847183504</v>
      </c>
      <c r="P12" s="16">
        <f>SQRT((P$3-$B12)^2+(P$4-$C12)^2+(P$5-$D12)^2)</f>
        <v>3.90841904757101</v>
      </c>
      <c r="Q12" s="16">
        <f>SQRT((Q$3-$B12)^2+(Q$4-$C12)^2+(Q$5-$D12)^2)</f>
        <v>3.58097419528468</v>
      </c>
      <c r="R12" s="16">
        <f>SQRT((R$3-$B12)^2+(R$4-$C12)^2+(R$5-$D12)^2)</f>
        <v>3.97470453962422</v>
      </c>
      <c r="S12" s="16">
        <f>SQRT((S$3-$B12)^2+(S$4-$C12)^2+(S$5-$D12)^2)</f>
        <v>3.68956796473851</v>
      </c>
      <c r="T12" s="16">
        <f>SQRT((T$3-$B12)^2+(T$4-$C12)^2+(T$5-$D12)^2)</f>
        <v>4.64553353298292</v>
      </c>
      <c r="U12" s="16">
        <f>SQRT((U$3-$B12)^2+(U$4-$C12)^2+(U$5-$D12)^2)</f>
        <v>9.12413228472013</v>
      </c>
      <c r="V12" s="16">
        <f>SQRT((V$3-$B12)^2+(V$4-$C12)^2+(V$5-$D12)^2)</f>
        <v>19.4776469454767</v>
      </c>
      <c r="W12" s="16">
        <f>SQRT((W$3-$B12)^2+(W$4-$C12)^2+(W$5-$D12)^2)</f>
        <v>28.9427856810363</v>
      </c>
      <c r="X12" s="17">
        <f>SQRT((X$3-$B12)^2+(X$4-$C12)^2+(X$5-$D12)^2)</f>
        <v>49.0958602009364</v>
      </c>
    </row>
    <row r="13" ht="19" customHeight="1">
      <c r="A13" t="s" s="19">
        <v>24</v>
      </c>
      <c r="B13" s="13">
        <f>B15*COS(PI()/3)+C15*SIN(PI()/3)</f>
        <v>-1.86522889358593</v>
      </c>
      <c r="C13" s="13">
        <f>B15*-SIN(PI()/3)+C15*COS(PI()/3)</f>
        <v>-2.22361738856369</v>
      </c>
      <c r="D13" s="13">
        <f>D15/3</f>
        <v>-0.08959166666666669</v>
      </c>
      <c r="E13" s="13">
        <f>ATAN(C13/B13)</f>
        <v>0.8728250061217711</v>
      </c>
      <c r="F13" s="13">
        <f>SQRT((F$3-$B13)^2+(F$4-$C13)^2+(F$5-$D13)^2)</f>
        <v>2.90371826851826</v>
      </c>
      <c r="G13" s="13">
        <f>SQRT((G$3-$B13)^2+(G$4-$C13)^2+(G$5-$D13)^2)</f>
        <v>3.18491293218803</v>
      </c>
      <c r="H13" s="13">
        <f>SQRT((H$3-$B13)^2+(H$4-$C13)^2+(H$5-$D13)^2)</f>
        <v>2.8570299726587</v>
      </c>
      <c r="I13" s="13">
        <f>SQRT((I$3-$B13)^2+(I$4-$C13)^2+(I$5-$D13)^2)</f>
        <v>2.35970600713224</v>
      </c>
      <c r="J13" s="13">
        <f>SQRT((J$3-$B13)^2+(J$4-$C13)^2+(J$5-$D13)^2)</f>
        <v>2.35769594333671</v>
      </c>
      <c r="K13" s="13">
        <f>SQRT((K$3-$B13)^2+(K$4-$C13)^2+(K$5-$D13)^2)</f>
        <v>3.00855379161678</v>
      </c>
      <c r="L13" s="13">
        <f>SQRT((L$3-$B13)^2+(L$4-$C13)^2+(L$5-$D13)^2)</f>
        <v>0</v>
      </c>
      <c r="M13" s="13">
        <f>SQRT((M$3-$B13)^2+(M$4-$C13)^2+(M$5-$D13)^2)</f>
        <v>5.03975059068894</v>
      </c>
      <c r="N13" s="13">
        <f>SQRT((N$3-$B13)^2+(N$4-$C13)^2+(N$5-$D13)^2)</f>
        <v>2.90786172008488</v>
      </c>
      <c r="O13" s="13">
        <f>SQRT((O$3-$B13)^2+(O$4-$C13)^2+(O$5-$D13)^2)</f>
        <v>1.71250659354855</v>
      </c>
      <c r="P13" s="13">
        <f>SQRT((P$3-$B13)^2+(P$4-$C13)^2+(P$5-$D13)^2)</f>
        <v>3.17153491346499</v>
      </c>
      <c r="Q13" s="13">
        <f>SQRT((Q$3-$B13)^2+(Q$4-$C13)^2+(Q$5-$D13)^2)</f>
        <v>2.86578424517662</v>
      </c>
      <c r="R13" s="13">
        <f>SQRT((R$3-$B13)^2+(R$4-$C13)^2+(R$5-$D13)^2)</f>
        <v>2.56897954775128</v>
      </c>
      <c r="S13" s="13">
        <f>SQRT((S$3-$B13)^2+(S$4-$C13)^2+(S$5-$D13)^2)</f>
        <v>3.84277543554126</v>
      </c>
      <c r="T13" s="13">
        <f>SQRT((T$3-$B13)^2+(T$4-$C13)^2+(T$5-$D13)^2)</f>
        <v>2.99601092348973</v>
      </c>
      <c r="U13" s="13">
        <f>SQRT((U$3-$B13)^2+(U$4-$C13)^2+(U$5-$D13)^2)</f>
        <v>12.0881138796893</v>
      </c>
      <c r="V13" s="13">
        <f>SQRT((V$3-$B13)^2+(V$4-$C13)^2+(V$5-$D13)^2)</f>
        <v>22.4838677775716</v>
      </c>
      <c r="W13" s="13">
        <f>SQRT((W$3-$B13)^2+(W$4-$C13)^2+(W$5-$D13)^2)</f>
        <v>31.7158242702371</v>
      </c>
      <c r="X13" s="14">
        <f>SQRT((X$3-$B13)^2+(X$4-$C13)^2+(X$5-$D13)^2)</f>
        <v>51.8267377334852</v>
      </c>
    </row>
    <row r="14" ht="19" customHeight="1">
      <c r="A14" t="s" s="20">
        <v>25</v>
      </c>
      <c r="B14" s="16">
        <f>-B15</f>
        <v>-0.9930947</v>
      </c>
      <c r="C14" s="16">
        <f>-C15</f>
        <v>2.7271443</v>
      </c>
      <c r="D14" s="16">
        <f>-D15</f>
        <v>0.268775</v>
      </c>
      <c r="E14" s="16">
        <f>ATAN(C14/B14)</f>
        <v>-1.22157009627143</v>
      </c>
      <c r="F14" s="16">
        <f>SQRT((F$3-$B14)^2+(F$4-$C14)^2+(F$5-$D14)^2)</f>
        <v>2.91475438361718</v>
      </c>
      <c r="G14" s="16">
        <f>SQRT((G$3-$B14)^2+(G$4-$C14)^2+(G$5-$D14)^2)</f>
        <v>2.98081273074908</v>
      </c>
      <c r="H14" s="16">
        <f>SQRT((H$3-$B14)^2+(H$4-$C14)^2+(H$5-$D14)^2)</f>
        <v>3.60988391399328</v>
      </c>
      <c r="I14" s="16">
        <f>SQRT((I$3-$B14)^2+(I$4-$C14)^2+(I$5-$D14)^2)</f>
        <v>3.9131510400048</v>
      </c>
      <c r="J14" s="16">
        <f>SQRT((J$3-$B14)^2+(J$4-$C14)^2+(J$5-$D14)^2)</f>
        <v>3.91188610238501</v>
      </c>
      <c r="K14" s="16">
        <f>SQRT((K$3-$B14)^2+(K$4-$C14)^2+(K$5-$D14)^2)</f>
        <v>4.25159498783033</v>
      </c>
      <c r="L14" s="16">
        <f>SQRT((L$3-$B14)^2+(L$4-$C14)^2+(L$5-$D14)^2)</f>
        <v>5.03975059068894</v>
      </c>
      <c r="M14" s="16">
        <f>SQRT((M$3-$B14)^2+(M$4-$C14)^2+(M$5-$D14)^2)</f>
        <v>0</v>
      </c>
      <c r="N14" s="16">
        <f>SQRT((N$3-$B14)^2+(N$4-$C14)^2+(N$5-$D14)^2)</f>
        <v>5.82950876723436</v>
      </c>
      <c r="O14" s="16">
        <f>SQRT((O$3-$B14)^2+(O$4-$C14)^2+(O$5-$D14)^2)</f>
        <v>3.76935047877231</v>
      </c>
      <c r="P14" s="16">
        <f>SQRT((P$3-$B14)^2+(P$4-$C14)^2+(P$5-$D14)^2)</f>
        <v>2.39156705617153</v>
      </c>
      <c r="Q14" s="16">
        <f>SQRT((Q$3-$B14)^2+(Q$4-$C14)^2+(Q$5-$D14)^2)</f>
        <v>2.47537914945498</v>
      </c>
      <c r="R14" s="16">
        <f>SQRT((R$3-$B14)^2+(R$4-$C14)^2+(R$5-$D14)^2)</f>
        <v>3.21990273458687</v>
      </c>
      <c r="S14" s="16">
        <f>SQRT((S$3-$B14)^2+(S$4-$C14)^2+(S$5-$D14)^2)</f>
        <v>1.35011854776781</v>
      </c>
      <c r="T14" s="16">
        <f>SQRT((T$3-$B14)^2+(T$4-$C14)^2+(T$5-$D14)^2)</f>
        <v>7.89372598616501</v>
      </c>
      <c r="U14" s="16">
        <f>SQRT((U$3-$B14)^2+(U$4-$C14)^2+(U$5-$D14)^2)</f>
        <v>9.598876610235701</v>
      </c>
      <c r="V14" s="16">
        <f>SQRT((V$3-$B14)^2+(V$4-$C14)^2+(V$5-$D14)^2)</f>
        <v>20.3626603628516</v>
      </c>
      <c r="W14" s="16">
        <f>SQRT((W$3-$B14)^2+(W$4-$C14)^2+(W$5-$D14)^2)</f>
        <v>31.1549473460585</v>
      </c>
      <c r="X14" s="17">
        <f>SQRT((X$3-$B14)^2+(X$4-$C14)^2+(X$5-$D14)^2)</f>
        <v>48.3103010439722</v>
      </c>
    </row>
    <row r="15" ht="19" customHeight="1">
      <c r="A15" t="s" s="19">
        <v>10</v>
      </c>
      <c r="B15" s="13">
        <v>0.9930947</v>
      </c>
      <c r="C15" s="13">
        <v>-2.7271443</v>
      </c>
      <c r="D15" s="13">
        <v>-0.268775</v>
      </c>
      <c r="E15" s="13">
        <f>ATAN(C15/B15)</f>
        <v>-1.22157009627143</v>
      </c>
      <c r="F15" s="13">
        <f>SQRT((F$3-$B15)^2+(F$4-$C15)^2+(F$5-$D15)^2)</f>
        <v>2.91475438361718</v>
      </c>
      <c r="G15" s="13">
        <f>SQRT((G$3-$B15)^2+(G$4-$C15)^2+(G$5-$D15)^2)</f>
        <v>2.88909799729235</v>
      </c>
      <c r="H15" s="13">
        <f>SQRT((H$3-$B15)^2+(H$4-$C15)^2+(H$5-$D15)^2)</f>
        <v>2.24064582632695</v>
      </c>
      <c r="I15" s="13">
        <f>SQRT((I$3-$B15)^2+(I$4-$C15)^2+(I$5-$D15)^2)</f>
        <v>1.93507132732575</v>
      </c>
      <c r="J15" s="13">
        <f>SQRT((J$3-$B15)^2+(J$4-$C15)^2+(J$5-$D15)^2)</f>
        <v>1.93668198108516</v>
      </c>
      <c r="K15" s="13">
        <f>SQRT((K$3-$B15)^2+(K$4-$C15)^2+(K$5-$D15)^2)</f>
        <v>1.68228854288085</v>
      </c>
      <c r="L15" s="13">
        <f>SQRT((L$3-$B15)^2+(L$4-$C15)^2+(L$5-$D15)^2)</f>
        <v>2.90786172008488</v>
      </c>
      <c r="M15" s="13">
        <f>SQRT((M$3-$B15)^2+(M$4-$C15)^2+(M$5-$D15)^2)</f>
        <v>5.82950876723436</v>
      </c>
      <c r="N15" s="13">
        <f>SQRT((N$3-$B15)^2+(N$4-$C15)^2+(N$5-$D15)^2)</f>
        <v>0</v>
      </c>
      <c r="O15" s="13">
        <f>SQRT((O$3-$B15)^2+(O$4-$C15)^2+(O$5-$D15)^2)</f>
        <v>3.94423737156876</v>
      </c>
      <c r="P15" s="13">
        <f>SQRT((P$3-$B15)^2+(P$4-$C15)^2+(P$5-$D15)^2)</f>
        <v>5.01404044170438</v>
      </c>
      <c r="Q15" s="13">
        <f>SQRT((Q$3-$B15)^2+(Q$4-$C15)^2+(Q$5-$D15)^2)</f>
        <v>4.67269190723593</v>
      </c>
      <c r="R15" s="13">
        <f>SQRT((R$3-$B15)^2+(R$4-$C15)^2+(R$5-$D15)^2)</f>
        <v>4.82233793613295</v>
      </c>
      <c r="S15" s="13">
        <f>SQRT((S$3-$B15)^2+(S$4-$C15)^2+(S$5-$D15)^2)</f>
        <v>5.07201346191219</v>
      </c>
      <c r="T15" s="13">
        <f>SQRT((T$3-$B15)^2+(T$4-$C15)^2+(T$5-$D15)^2)</f>
        <v>3.343222686437</v>
      </c>
      <c r="U15" s="13">
        <f>SQRT((U$3-$B15)^2+(U$4-$C15)^2+(U$5-$D15)^2)</f>
        <v>10.0736588850272</v>
      </c>
      <c r="V15" s="13">
        <f>SQRT((V$3-$B15)^2+(V$4-$C15)^2+(V$5-$D15)^2)</f>
        <v>20.0511631441941</v>
      </c>
      <c r="W15" s="13">
        <f>SQRT((W$3-$B15)^2+(W$4-$C15)^2+(W$5-$D15)^2)</f>
        <v>28.8703015634097</v>
      </c>
      <c r="X15" s="14">
        <f>SQRT((X$3-$B15)^2+(X$4-$C15)^2+(X$5-$D15)^2)</f>
        <v>50.052986775482</v>
      </c>
    </row>
    <row r="16" ht="19" customHeight="1">
      <c r="A16" t="s" s="20">
        <v>11</v>
      </c>
      <c r="B16" s="16">
        <v>-2.28899</v>
      </c>
      <c r="C16" s="16">
        <v>-0.7820095</v>
      </c>
      <c r="D16" s="16">
        <v>0.7319143</v>
      </c>
      <c r="E16" s="16">
        <f>ATAN(C16/B16)</f>
        <v>0.329207424007719</v>
      </c>
      <c r="F16" s="16">
        <f>SQRT((F$3-$B16)^2+(F$4-$C16)^2+(F$5-$D16)^2)</f>
        <v>2.52719461473285</v>
      </c>
      <c r="G16" s="16">
        <f>SQRT((G$3-$B16)^2+(G$4-$C16)^2+(G$5-$D16)^2)</f>
        <v>2.86527476920122</v>
      </c>
      <c r="H16" s="16">
        <f>SQRT((H$3-$B16)^2+(H$4-$C16)^2+(H$5-$D16)^2)</f>
        <v>2.86121747099536</v>
      </c>
      <c r="I16" s="16">
        <f>SQRT((I$3-$B16)^2+(I$4-$C16)^2+(I$5-$D16)^2)</f>
        <v>2.55927626368974</v>
      </c>
      <c r="J16" s="16">
        <f>SQRT((J$3-$B16)^2+(J$4-$C16)^2+(J$5-$D16)^2)</f>
        <v>2.55669040805251</v>
      </c>
      <c r="K16" s="16">
        <f>SQRT((K$3-$B16)^2+(K$4-$C16)^2+(K$5-$D16)^2)</f>
        <v>3.30333847183504</v>
      </c>
      <c r="L16" s="16">
        <f>SQRT((L$3-$B16)^2+(L$4-$C16)^2+(L$5-$D16)^2)</f>
        <v>1.71250659354855</v>
      </c>
      <c r="M16" s="16">
        <f>SQRT((M$3-$B16)^2+(M$4-$C16)^2+(M$5-$D16)^2)</f>
        <v>3.76935047877231</v>
      </c>
      <c r="N16" s="16">
        <f>SQRT((N$3-$B16)^2+(N$4-$C16)^2+(N$5-$D16)^2)</f>
        <v>3.94423737156876</v>
      </c>
      <c r="O16" s="16">
        <f>SQRT((O$3-$B16)^2+(O$4-$C16)^2+(O$5-$D16)^2)</f>
        <v>0</v>
      </c>
      <c r="P16" s="16">
        <f>SQRT((P$3-$B16)^2+(P$4-$C16)^2+(P$5-$D16)^2)</f>
        <v>1.87602902147645</v>
      </c>
      <c r="Q16" s="16">
        <f>SQRT((Q$3-$B16)^2+(Q$4-$C16)^2+(Q$5-$D16)^2)</f>
        <v>1.45750150123364</v>
      </c>
      <c r="R16" s="16">
        <f>SQRT((R$3-$B16)^2+(R$4-$C16)^2+(R$5-$D16)^2)</f>
        <v>1.33195309475681</v>
      </c>
      <c r="S16" s="16">
        <f>SQRT((S$3-$B16)^2+(S$4-$C16)^2+(S$5-$D16)^2)</f>
        <v>2.63290548763834</v>
      </c>
      <c r="T16" s="16">
        <f>SQRT((T$3-$B16)^2+(T$4-$C16)^2+(T$5-$D16)^2)</f>
        <v>4.54262969334379</v>
      </c>
      <c r="U16" s="16">
        <f>SQRT((U$3-$B16)^2+(U$4-$C16)^2+(U$5-$D16)^2)</f>
        <v>11.8507486879472</v>
      </c>
      <c r="V16" s="16">
        <f>SQRT((V$3-$B16)^2+(V$4-$C16)^2+(V$5-$D16)^2)</f>
        <v>22.4330162707059</v>
      </c>
      <c r="W16" s="16">
        <f>SQRT((W$3-$B16)^2+(W$4-$C16)^2+(W$5-$D16)^2)</f>
        <v>32.1693316708774</v>
      </c>
      <c r="X16" s="17">
        <f>SQRT((X$3-$B16)^2+(X$4-$C16)^2+(X$5-$D16)^2)</f>
        <v>51.482003745979</v>
      </c>
    </row>
    <row r="17" ht="19" customHeight="1">
      <c r="A17" t="s" s="19">
        <v>12</v>
      </c>
      <c r="B17" s="13">
        <v>-2.4768699</v>
      </c>
      <c r="C17" s="13">
        <v>0.8883586</v>
      </c>
      <c r="D17" s="13">
        <v>-0.1011862</v>
      </c>
      <c r="E17" s="13">
        <f>ATAN(C17/B17)</f>
        <v>-0.344370402571361</v>
      </c>
      <c r="F17" s="13">
        <f>SQRT((F$3-$B17)^2+(F$4-$C17)^2+(F$5-$D17)^2)</f>
        <v>2.63330669516302</v>
      </c>
      <c r="G17" s="13">
        <f>SQRT((G$3-$B17)^2+(G$4-$C17)^2+(G$5-$D17)^2)</f>
        <v>2.92991979379168</v>
      </c>
      <c r="H17" s="13">
        <f>SQRT((H$3-$B17)^2+(H$4-$C17)^2+(H$5-$D17)^2)</f>
        <v>3.27654294066695</v>
      </c>
      <c r="I17" s="13">
        <f>SQRT((I$3-$B17)^2+(I$4-$C17)^2+(I$5-$D17)^2)</f>
        <v>3.24212627246093</v>
      </c>
      <c r="J17" s="13">
        <f>SQRT((J$3-$B17)^2+(J$4-$C17)^2+(J$5-$D17)^2)</f>
        <v>3.23967257556991</v>
      </c>
      <c r="K17" s="13">
        <f>SQRT((K$3-$B17)^2+(K$4-$C17)^2+(K$5-$D17)^2)</f>
        <v>3.90841904757101</v>
      </c>
      <c r="L17" s="13">
        <f>SQRT((L$3-$B17)^2+(L$4-$C17)^2+(L$5-$D17)^2)</f>
        <v>3.17153491346499</v>
      </c>
      <c r="M17" s="13">
        <f>SQRT((M$3-$B17)^2+(M$4-$C17)^2+(M$5-$D17)^2)</f>
        <v>2.39156705617153</v>
      </c>
      <c r="N17" s="13">
        <f>SQRT((N$3-$B17)^2+(N$4-$C17)^2+(N$5-$D17)^2)</f>
        <v>5.01404044170438</v>
      </c>
      <c r="O17" s="13">
        <f>SQRT((O$3-$B17)^2+(O$4-$C17)^2+(O$5-$D17)^2)</f>
        <v>1.87602902147645</v>
      </c>
      <c r="P17" s="13">
        <f>SQRT((P$3-$B17)^2+(P$4-$C17)^2+(P$5-$D17)^2)</f>
        <v>0</v>
      </c>
      <c r="Q17" s="13">
        <f>SQRT((Q$3-$B17)^2+(Q$4-$C17)^2+(Q$5-$D17)^2)</f>
        <v>0.514514516106485</v>
      </c>
      <c r="R17" s="13">
        <f>SQRT((R$3-$B17)^2+(R$4-$C17)^2+(R$5-$D17)^2)</f>
        <v>0.856922233304435</v>
      </c>
      <c r="S17" s="13">
        <f>SQRT((S$3-$B17)^2+(S$4-$C17)^2+(S$5-$D17)^2)</f>
        <v>1.11386087703097</v>
      </c>
      <c r="T17" s="13">
        <f>SQRT((T$3-$B17)^2+(T$4-$C17)^2+(T$5-$D17)^2)</f>
        <v>6.16608916312428</v>
      </c>
      <c r="U17" s="13">
        <f>SQRT((U$3-$B17)^2+(U$4-$C17)^2+(U$5-$D17)^2)</f>
        <v>11.4093188028385</v>
      </c>
      <c r="V17" s="13">
        <f>SQRT((V$3-$B17)^2+(V$4-$C17)^2+(V$5-$D17)^2)</f>
        <v>22.1611319018982</v>
      </c>
      <c r="W17" s="13">
        <f>SQRT((W$3-$B17)^2+(W$4-$C17)^2+(W$5-$D17)^2)</f>
        <v>32.4211402401209</v>
      </c>
      <c r="X17" s="14">
        <f>SQRT((X$3-$B17)^2+(X$4-$C17)^2+(X$5-$D17)^2)</f>
        <v>50.4000516666146</v>
      </c>
    </row>
    <row r="18" ht="19" customHeight="1">
      <c r="A18" t="s" s="20">
        <v>13</v>
      </c>
      <c r="B18" s="16">
        <v>-2.250651</v>
      </c>
      <c r="C18" s="16">
        <v>0.5950354</v>
      </c>
      <c r="D18" s="16">
        <v>0.2559016</v>
      </c>
      <c r="E18" s="16">
        <f>ATAN(C18/B18)</f>
        <v>-0.258469766336656</v>
      </c>
      <c r="F18" s="16">
        <f>SQRT((F$3-$B18)^2+(F$4-$C18)^2+(F$5-$D18)^2)</f>
        <v>2.3420039880275</v>
      </c>
      <c r="G18" s="16">
        <f>SQRT((G$3-$B18)^2+(G$4-$C18)^2+(G$5-$D18)^2)</f>
        <v>2.65454695332704</v>
      </c>
      <c r="H18" s="16">
        <f>SQRT((H$3-$B18)^2+(H$4-$C18)^2+(H$5-$D18)^2)</f>
        <v>2.96161463989197</v>
      </c>
      <c r="I18" s="16">
        <f>SQRT((I$3-$B18)^2+(I$4-$C18)^2+(I$5-$D18)^2)</f>
        <v>2.89885096522678</v>
      </c>
      <c r="J18" s="16">
        <f>SQRT((J$3-$B18)^2+(J$4-$C18)^2+(J$5-$D18)^2)</f>
        <v>2.89636383407254</v>
      </c>
      <c r="K18" s="16">
        <f>SQRT((K$3-$B18)^2+(K$4-$C18)^2+(K$5-$D18)^2)</f>
        <v>3.58097419528468</v>
      </c>
      <c r="L18" s="16">
        <f>SQRT((L$3-$B18)^2+(L$4-$C18)^2+(L$5-$D18)^2)</f>
        <v>2.86578424517662</v>
      </c>
      <c r="M18" s="16">
        <f>SQRT((M$3-$B18)^2+(M$4-$C18)^2+(M$5-$D18)^2)</f>
        <v>2.47537914945498</v>
      </c>
      <c r="N18" s="16">
        <f>SQRT((N$3-$B18)^2+(N$4-$C18)^2+(N$5-$D18)^2)</f>
        <v>4.67269190723593</v>
      </c>
      <c r="O18" s="16">
        <f>SQRT((O$3-$B18)^2+(O$4-$C18)^2+(O$5-$D18)^2)</f>
        <v>1.45750150123364</v>
      </c>
      <c r="P18" s="16">
        <f>SQRT((P$3-$B18)^2+(P$4-$C18)^2+(P$5-$D18)^2)</f>
        <v>0.514514516106485</v>
      </c>
      <c r="Q18" s="16">
        <f>SQRT((Q$3-$B18)^2+(Q$4-$C18)^2+(Q$5-$D18)^2)</f>
        <v>0</v>
      </c>
      <c r="R18" s="16">
        <f>SQRT((R$3-$B18)^2+(R$4-$C18)^2+(R$5-$D18)^2)</f>
        <v>0.830681073017419</v>
      </c>
      <c r="S18" s="16">
        <f>SQRT((S$3-$B18)^2+(S$4-$C18)^2+(S$5-$D18)^2)</f>
        <v>1.25640749958252</v>
      </c>
      <c r="T18" s="16">
        <f>SQRT((T$3-$B18)^2+(T$4-$C18)^2+(T$5-$D18)^2)</f>
        <v>5.83843748291582</v>
      </c>
      <c r="U18" s="16">
        <f>SQRT((U$3-$B18)^2+(U$4-$C18)^2+(U$5-$D18)^2)</f>
        <v>11.2920025420451</v>
      </c>
      <c r="V18" s="16">
        <f>SQRT((V$3-$B18)^2+(V$4-$C18)^2+(V$5-$D18)^2)</f>
        <v>22.0135220409589</v>
      </c>
      <c r="W18" s="16">
        <f>SQRT((W$3-$B18)^2+(W$4-$C18)^2+(W$5-$D18)^2)</f>
        <v>32.1813686975699</v>
      </c>
      <c r="X18" s="17">
        <f>SQRT((X$3-$B18)^2+(X$4-$C18)^2+(X$5-$D18)^2)</f>
        <v>50.4988772365884</v>
      </c>
    </row>
    <row r="19" ht="19" customHeight="1">
      <c r="A19" t="s" s="19">
        <v>14</v>
      </c>
      <c r="B19" s="13">
        <v>-2.880313</v>
      </c>
      <c r="C19" s="13">
        <v>0.1355898</v>
      </c>
      <c r="D19" s="13">
        <v>-0.0312683</v>
      </c>
      <c r="E19" s="13">
        <f>ATAN(C19/B19)</f>
        <v>-0.0470399488390494</v>
      </c>
      <c r="F19" s="13">
        <f>SQRT((F$3-$B19)^2+(F$4-$C19)^2+(F$5-$D19)^2)</f>
        <v>2.88367218636549</v>
      </c>
      <c r="G19" s="13">
        <f>SQRT((G$3-$B19)^2+(G$4-$C19)^2+(G$5-$D19)^2)</f>
        <v>3.21811196528457</v>
      </c>
      <c r="H19" s="13">
        <f>SQRT((H$3-$B19)^2+(H$4-$C19)^2+(H$5-$D19)^2)</f>
        <v>3.41226116353262</v>
      </c>
      <c r="I19" s="13">
        <f>SQRT((I$3-$B19)^2+(I$4-$C19)^2+(I$5-$D19)^2)</f>
        <v>3.24095047959137</v>
      </c>
      <c r="J19" s="13">
        <f>SQRT((J$3-$B19)^2+(J$4-$C19)^2+(J$5-$D19)^2)</f>
        <v>3.23828270176651</v>
      </c>
      <c r="K19" s="13">
        <f>SQRT((K$3-$B19)^2+(K$4-$C19)^2+(K$5-$D19)^2)</f>
        <v>3.97470453962422</v>
      </c>
      <c r="L19" s="13">
        <f>SQRT((L$3-$B19)^2+(L$4-$C19)^2+(L$5-$D19)^2)</f>
        <v>2.56897954775128</v>
      </c>
      <c r="M19" s="13">
        <f>SQRT((M$3-$B19)^2+(M$4-$C19)^2+(M$5-$D19)^2)</f>
        <v>3.21990273458687</v>
      </c>
      <c r="N19" s="13">
        <f>SQRT((N$3-$B19)^2+(N$4-$C19)^2+(N$5-$D19)^2)</f>
        <v>4.82233793613295</v>
      </c>
      <c r="O19" s="13">
        <f>SQRT((O$3-$B19)^2+(O$4-$C19)^2+(O$5-$D19)^2)</f>
        <v>1.33195309475681</v>
      </c>
      <c r="P19" s="13">
        <f>SQRT((P$3-$B19)^2+(P$4-$C19)^2+(P$5-$D19)^2)</f>
        <v>0.856922233304435</v>
      </c>
      <c r="Q19" s="13">
        <f>SQRT((Q$3-$B19)^2+(Q$4-$C19)^2+(Q$5-$D19)^2)</f>
        <v>0.830681073017419</v>
      </c>
      <c r="R19" s="13">
        <f>SQRT((R$3-$B19)^2+(R$4-$C19)^2+(R$5-$D19)^2)</f>
        <v>0</v>
      </c>
      <c r="S19" s="13">
        <f>SQRT((S$3-$B19)^2+(S$4-$C19)^2+(S$5-$D19)^2)</f>
        <v>1.93717626779235</v>
      </c>
      <c r="T19" s="13">
        <f>SQRT((T$3-$B19)^2+(T$4-$C19)^2+(T$5-$D19)^2)</f>
        <v>5.53139670436815</v>
      </c>
      <c r="U19" s="13">
        <f>SQRT((U$3-$B19)^2+(U$4-$C19)^2+(U$5-$D19)^2)</f>
        <v>12.0198226014158</v>
      </c>
      <c r="V19" s="13">
        <f>SQRT((V$3-$B19)^2+(V$4-$C19)^2+(V$5-$D19)^2)</f>
        <v>22.7319492872039</v>
      </c>
      <c r="W19" s="13">
        <f>SQRT((W$3-$B19)^2+(W$4-$C19)^2+(W$5-$D19)^2)</f>
        <v>32.7749249076292</v>
      </c>
      <c r="X19" s="14">
        <f>SQRT((X$3-$B19)^2+(X$4-$C19)^2+(X$5-$D19)^2)</f>
        <v>51.167576522630</v>
      </c>
    </row>
    <row r="20" ht="19" customHeight="1">
      <c r="A20" t="s" s="20">
        <v>15</v>
      </c>
      <c r="B20" s="16">
        <v>-1.6309099</v>
      </c>
      <c r="C20" s="16">
        <v>1.6116008</v>
      </c>
      <c r="D20" s="16">
        <v>-0.1454406</v>
      </c>
      <c r="E20" s="16">
        <f>ATAN(C20/B20)</f>
        <v>-0.779443249583449</v>
      </c>
      <c r="F20" s="16">
        <f>SQRT((F$3-$B20)^2+(F$4-$C20)^2+(F$5-$D20)^2)</f>
        <v>2.29745015367189</v>
      </c>
      <c r="G20" s="16">
        <f>SQRT((G$3-$B20)^2+(G$4-$C20)^2+(G$5-$D20)^2)</f>
        <v>2.49905319680585</v>
      </c>
      <c r="H20" s="16">
        <f>SQRT((H$3-$B20)^2+(H$4-$C20)^2+(H$5-$D20)^2)</f>
        <v>3.01908685714148</v>
      </c>
      <c r="I20" s="16">
        <f>SQRT((I$3-$B20)^2+(I$4-$C20)^2+(I$5-$D20)^2)</f>
        <v>3.17005743326118</v>
      </c>
      <c r="J20" s="16">
        <f>SQRT((J$3-$B20)^2+(J$4-$C20)^2+(J$5-$D20)^2)</f>
        <v>3.16814189350945</v>
      </c>
      <c r="K20" s="16">
        <f>SQRT((K$3-$B20)^2+(K$4-$C20)^2+(K$5-$D20)^2)</f>
        <v>3.68956796473851</v>
      </c>
      <c r="L20" s="16">
        <f>SQRT((L$3-$B20)^2+(L$4-$C20)^2+(L$5-$D20)^2)</f>
        <v>3.84277543554126</v>
      </c>
      <c r="M20" s="16">
        <f>SQRT((M$3-$B20)^2+(M$4-$C20)^2+(M$5-$D20)^2)</f>
        <v>1.35011854776781</v>
      </c>
      <c r="N20" s="16">
        <f>SQRT((N$3-$B20)^2+(N$4-$C20)^2+(N$5-$D20)^2)</f>
        <v>5.07201346191219</v>
      </c>
      <c r="O20" s="16">
        <f>SQRT((O$3-$B20)^2+(O$4-$C20)^2+(O$5-$D20)^2)</f>
        <v>2.63290548763834</v>
      </c>
      <c r="P20" s="16">
        <f>SQRT((P$3-$B20)^2+(P$4-$C20)^2+(P$5-$D20)^2)</f>
        <v>1.11386087703097</v>
      </c>
      <c r="Q20" s="16">
        <f>SQRT((Q$3-$B20)^2+(Q$4-$C20)^2+(Q$5-$D20)^2)</f>
        <v>1.25640749958252</v>
      </c>
      <c r="R20" s="16">
        <f>SQRT((R$3-$B20)^2+(R$4-$C20)^2+(R$5-$D20)^2)</f>
        <v>1.93717626779235</v>
      </c>
      <c r="S20" s="16">
        <f>SQRT((S$3-$B20)^2+(S$4-$C20)^2+(S$5-$D20)^2)</f>
        <v>0</v>
      </c>
      <c r="T20" s="16">
        <f>SQRT((T$3-$B20)^2+(T$4-$C20)^2+(T$5-$D20)^2)</f>
        <v>6.78197299598297</v>
      </c>
      <c r="U20" s="16">
        <f>SQRT((U$3-$B20)^2+(U$4-$C20)^2+(U$5-$D20)^2)</f>
        <v>10.4081428837154</v>
      </c>
      <c r="V20" s="16">
        <f>SQRT((V$3-$B20)^2+(V$4-$C20)^2+(V$5-$D20)^2)</f>
        <v>21.1812327085112</v>
      </c>
      <c r="W20" s="16">
        <f>SQRT((W$3-$B20)^2+(W$4-$C20)^2+(W$5-$D20)^2)</f>
        <v>31.6435319185896</v>
      </c>
      <c r="X20" s="17">
        <f>SQRT((X$3-$B20)^2+(X$4-$C20)^2+(X$5-$D20)^2)</f>
        <v>49.3205484344495</v>
      </c>
    </row>
    <row r="21" ht="19" customHeight="1">
      <c r="A21" t="s" s="19">
        <v>16</v>
      </c>
      <c r="B21" s="13">
        <v>-1.2792889</v>
      </c>
      <c r="C21" s="13">
        <v>-5.1583932</v>
      </c>
      <c r="D21" s="13">
        <v>0.0512867</v>
      </c>
      <c r="E21" s="13">
        <f>ATAN(C21/B21)</f>
        <v>1.32769955166073</v>
      </c>
      <c r="F21" s="13">
        <f>SQRT((F$3-$B21)^2+(F$4-$C21)^2+(F$5-$D21)^2)</f>
        <v>5.31490647340725</v>
      </c>
      <c r="G21" s="13">
        <f>SQRT((G$3-$B21)^2+(G$4-$C21)^2+(G$5-$D21)^2)</f>
        <v>5.47902106007142</v>
      </c>
      <c r="H21" s="13">
        <f>SQRT((H$3-$B21)^2+(H$4-$C21)^2+(H$5-$D21)^2)</f>
        <v>4.91332698450667</v>
      </c>
      <c r="I21" s="13">
        <f>SQRT((I$3-$B21)^2+(I$4-$C21)^2+(I$5-$D21)^2)</f>
        <v>4.39412649912897</v>
      </c>
      <c r="J21" s="13">
        <f>SQRT((J$3-$B21)^2+(J$4-$C21)^2+(J$5-$D21)^2)</f>
        <v>4.39374173149889</v>
      </c>
      <c r="K21" s="13">
        <f>SQRT((K$3-$B21)^2+(K$4-$C21)^2+(K$5-$D21)^2)</f>
        <v>4.64553353298292</v>
      </c>
      <c r="L21" s="13">
        <f>SQRT((L$3-$B21)^2+(L$4-$C21)^2+(L$5-$D21)^2)</f>
        <v>2.99601092348973</v>
      </c>
      <c r="M21" s="13">
        <f>SQRT((M$3-$B21)^2+(M$4-$C21)^2+(M$5-$D21)^2)</f>
        <v>7.89372598616501</v>
      </c>
      <c r="N21" s="13">
        <f>SQRT((N$3-$B21)^2+(N$4-$C21)^2+(N$5-$D21)^2)</f>
        <v>3.343222686437</v>
      </c>
      <c r="O21" s="13">
        <f>SQRT((O$3-$B21)^2+(O$4-$C21)^2+(O$5-$D21)^2)</f>
        <v>4.54262969334379</v>
      </c>
      <c r="P21" s="13">
        <f>SQRT((P$3-$B21)^2+(P$4-$C21)^2+(P$5-$D21)^2)</f>
        <v>6.16608916312428</v>
      </c>
      <c r="Q21" s="13">
        <f>SQRT((Q$3-$B21)^2+(Q$4-$C21)^2+(Q$5-$D21)^2)</f>
        <v>5.83843748291582</v>
      </c>
      <c r="R21" s="13">
        <f>SQRT((R$3-$B21)^2+(R$4-$C21)^2+(R$5-$D21)^2)</f>
        <v>5.53139670436815</v>
      </c>
      <c r="S21" s="13">
        <f>SQRT((S$3-$B21)^2+(S$4-$C21)^2+(S$5-$D21)^2)</f>
        <v>6.78197299598297</v>
      </c>
      <c r="T21" s="13">
        <f>SQRT((T$3-$B21)^2+(T$4-$C21)^2+(T$5-$D21)^2)</f>
        <v>0</v>
      </c>
      <c r="U21" s="13">
        <f>SQRT((U$3-$B21)^2+(U$4-$C21)^2+(U$5-$D21)^2)</f>
        <v>13.3984773315983</v>
      </c>
      <c r="V21" s="13">
        <f>SQRT((V$3-$B21)^2+(V$4-$C21)^2+(V$5-$D21)^2)</f>
        <v>23.1781403444057</v>
      </c>
      <c r="W21" s="13">
        <f>SQRT((W$3-$B21)^2+(W$4-$C21)^2+(W$5-$D21)^2)</f>
        <v>31.3248719125503</v>
      </c>
      <c r="X21" s="14">
        <f>SQRT((X$3-$B21)^2+(X$4-$C21)^2+(X$5-$D21)^2)</f>
        <v>53.3379696611538</v>
      </c>
    </row>
    <row r="22" ht="19" customHeight="1">
      <c r="A22" t="s" s="20">
        <v>17</v>
      </c>
      <c r="B22" s="16">
        <v>8.4982895</v>
      </c>
      <c r="C22" s="16">
        <v>3.9908825</v>
      </c>
      <c r="D22" s="16">
        <v>-0.4057796</v>
      </c>
      <c r="E22" s="16">
        <f>ATAN(C22/B22)</f>
        <v>0.439041476881484</v>
      </c>
      <c r="F22" s="16">
        <f>SQRT((F$3-$B22)^2+(F$4-$C22)^2+(F$5-$D22)^2)</f>
        <v>9.39748501666231</v>
      </c>
      <c r="G22" s="16">
        <f>SQRT((G$3-$B22)^2+(G$4-$C22)^2+(G$5-$D22)^2)</f>
        <v>9.059312995317679</v>
      </c>
      <c r="H22" s="16">
        <f>SQRT((H$3-$B22)^2+(H$4-$C22)^2+(H$5-$D22)^2)</f>
        <v>9.24696218854125</v>
      </c>
      <c r="I22" s="16">
        <f>SQRT((I$3-$B22)^2+(I$4-$C22)^2+(I$5-$D22)^2)</f>
        <v>9.734448629771579</v>
      </c>
      <c r="J22" s="16">
        <f>SQRT((J$3-$B22)^2+(J$4-$C22)^2+(J$5-$D22)^2)</f>
        <v>9.73646745423782</v>
      </c>
      <c r="K22" s="16">
        <f>SQRT((K$3-$B22)^2+(K$4-$C22)^2+(K$5-$D22)^2)</f>
        <v>9.12413228472013</v>
      </c>
      <c r="L22" s="16">
        <f>SQRT((L$3-$B22)^2+(L$4-$C22)^2+(L$5-$D22)^2)</f>
        <v>12.0881138796893</v>
      </c>
      <c r="M22" s="16">
        <f>SQRT((M$3-$B22)^2+(M$4-$C22)^2+(M$5-$D22)^2)</f>
        <v>9.598876610235701</v>
      </c>
      <c r="N22" s="16">
        <f>SQRT((N$3-$B22)^2+(N$4-$C22)^2+(N$5-$D22)^2)</f>
        <v>10.0736588850272</v>
      </c>
      <c r="O22" s="16">
        <f>SQRT((O$3-$B22)^2+(O$4-$C22)^2+(O$5-$D22)^2)</f>
        <v>11.8507486879472</v>
      </c>
      <c r="P22" s="16">
        <f>SQRT((P$3-$B22)^2+(P$4-$C22)^2+(P$5-$D22)^2)</f>
        <v>11.4093188028385</v>
      </c>
      <c r="Q22" s="16">
        <f>SQRT((Q$3-$B22)^2+(Q$4-$C22)^2+(Q$5-$D22)^2)</f>
        <v>11.2920025420451</v>
      </c>
      <c r="R22" s="16">
        <f>SQRT((R$3-$B22)^2+(R$4-$C22)^2+(R$5-$D22)^2)</f>
        <v>12.0198226014158</v>
      </c>
      <c r="S22" s="16">
        <f>SQRT((S$3-$B22)^2+(S$4-$C22)^2+(S$5-$D22)^2)</f>
        <v>10.4081428837154</v>
      </c>
      <c r="T22" s="16">
        <f>SQRT((T$3-$B22)^2+(T$4-$C22)^2+(T$5-$D22)^2)</f>
        <v>13.3984773315983</v>
      </c>
      <c r="U22" s="16">
        <f>SQRT((U$3-$B22)^2+(U$4-$C22)^2+(U$5-$D22)^2)</f>
        <v>0</v>
      </c>
      <c r="V22" s="16">
        <f>SQRT((V$3-$B22)^2+(V$4-$C22)^2+(V$5-$D22)^2)</f>
        <v>10.7869814941602</v>
      </c>
      <c r="W22" s="16">
        <f>SQRT((W$3-$B22)^2+(W$4-$C22)^2+(W$5-$D22)^2)</f>
        <v>22.0756014404373</v>
      </c>
      <c r="X22" s="17">
        <f>SQRT((X$3-$B22)^2+(X$4-$C22)^2+(X$5-$D22)^2)</f>
        <v>40.4190809079332</v>
      </c>
    </row>
    <row r="23" ht="19" customHeight="1">
      <c r="A23" t="s" s="19">
        <v>18</v>
      </c>
      <c r="B23" s="13">
        <v>19.1253348</v>
      </c>
      <c r="C23" s="13">
        <v>5.8325881</v>
      </c>
      <c r="D23" s="13">
        <v>-0.2241249</v>
      </c>
      <c r="E23" s="13">
        <f>ATAN(C23/B23)</f>
        <v>0.296007045893828</v>
      </c>
      <c r="F23" s="13">
        <f>SQRT((F$3-$B23)^2+(F$4-$C23)^2+(F$5-$D23)^2)</f>
        <v>19.9961933159077</v>
      </c>
      <c r="G23" s="13">
        <f>SQRT((G$3-$B23)^2+(G$4-$C23)^2+(G$5-$D23)^2)</f>
        <v>19.6511507484874</v>
      </c>
      <c r="H23" s="13">
        <f>SQRT((H$3-$B23)^2+(H$4-$C23)^2+(H$5-$D23)^2)</f>
        <v>19.7322977684158</v>
      </c>
      <c r="I23" s="13">
        <f>SQRT((I$3-$B23)^2+(I$4-$C23)^2+(I$5-$D23)^2)</f>
        <v>20.1677346564182</v>
      </c>
      <c r="J23" s="13">
        <f>SQRT((J$3-$B23)^2+(J$4-$C23)^2+(J$5-$D23)^2)</f>
        <v>20.1700634741523</v>
      </c>
      <c r="K23" s="13">
        <f>SQRT((K$3-$B23)^2+(K$4-$C23)^2+(K$5-$D23)^2)</f>
        <v>19.4776469454767</v>
      </c>
      <c r="L23" s="13">
        <f>SQRT((L$3-$B23)^2+(L$4-$C23)^2+(L$5-$D23)^2)</f>
        <v>22.4838677775716</v>
      </c>
      <c r="M23" s="13">
        <f>SQRT((M$3-$B23)^2+(M$4-$C23)^2+(M$5-$D23)^2)</f>
        <v>20.3626603628516</v>
      </c>
      <c r="N23" s="13">
        <f>SQRT((N$3-$B23)^2+(N$4-$C23)^2+(N$5-$D23)^2)</f>
        <v>20.0511631441941</v>
      </c>
      <c r="O23" s="13">
        <f>SQRT((O$3-$B23)^2+(O$4-$C23)^2+(O$5-$D23)^2)</f>
        <v>22.4330162707059</v>
      </c>
      <c r="P23" s="13">
        <f>SQRT((P$3-$B23)^2+(P$4-$C23)^2+(P$5-$D23)^2)</f>
        <v>22.1611319018982</v>
      </c>
      <c r="Q23" s="13">
        <f>SQRT((Q$3-$B23)^2+(Q$4-$C23)^2+(Q$5-$D23)^2)</f>
        <v>22.0135220409589</v>
      </c>
      <c r="R23" s="13">
        <f>SQRT((R$3-$B23)^2+(R$4-$C23)^2+(R$5-$D23)^2)</f>
        <v>22.7319492872039</v>
      </c>
      <c r="S23" s="13">
        <f>SQRT((S$3-$B23)^2+(S$4-$C23)^2+(S$5-$D23)^2)</f>
        <v>21.1812327085112</v>
      </c>
      <c r="T23" s="13">
        <f>SQRT((T$3-$B23)^2+(T$4-$C23)^2+(T$5-$D23)^2)</f>
        <v>23.1781403444057</v>
      </c>
      <c r="U23" s="13">
        <f>SQRT((U$3-$B23)^2+(U$4-$C23)^2+(U$5-$D23)^2)</f>
        <v>10.7869814941602</v>
      </c>
      <c r="V23" s="13">
        <f>SQRT((V$3-$B23)^2+(V$4-$C23)^2+(V$5-$D23)^2)</f>
        <v>0</v>
      </c>
      <c r="W23" s="13">
        <f>SQRT((W$3-$B23)^2+(W$4-$C23)^2+(W$5-$D23)^2)</f>
        <v>13.0727683677947</v>
      </c>
      <c r="X23" s="14">
        <f>SQRT((X$3-$B23)^2+(X$4-$C23)^2+(X$5-$D23)^2)</f>
        <v>32.7469170872693</v>
      </c>
    </row>
    <row r="24" ht="19" customHeight="1">
      <c r="A24" t="s" s="20">
        <v>19</v>
      </c>
      <c r="B24" s="16">
        <v>29.8412732</v>
      </c>
      <c r="C24" s="16">
        <v>-1.6458435</v>
      </c>
      <c r="D24" s="16">
        <v>-0.596949</v>
      </c>
      <c r="E24" s="16">
        <f>ATAN(C24/B24)</f>
        <v>-0.0550974386236654</v>
      </c>
      <c r="F24" s="16">
        <f>SQRT((F$3-$B24)^2+(F$4-$C24)^2+(F$5-$D24)^2)</f>
        <v>29.8925866249833</v>
      </c>
      <c r="G24" s="16">
        <f>SQRT((G$3-$B24)^2+(G$4-$C24)^2+(G$5-$D24)^2)</f>
        <v>29.5597256798117</v>
      </c>
      <c r="H24" s="16">
        <f>SQRT((H$3-$B24)^2+(H$4-$C24)^2+(H$5-$D24)^2)</f>
        <v>29.4070987205911</v>
      </c>
      <c r="I24" s="16">
        <f>SQRT((I$3-$B24)^2+(I$4-$C24)^2+(I$5-$D24)^2)</f>
        <v>29.7009280813153</v>
      </c>
      <c r="J24" s="16">
        <f>SQRT((J$3-$B24)^2+(J$4-$C24)^2+(J$5-$D24)^2)</f>
        <v>29.7035971281697</v>
      </c>
      <c r="K24" s="16">
        <f>SQRT((K$3-$B24)^2+(K$4-$C24)^2+(K$5-$D24)^2)</f>
        <v>28.9427856810363</v>
      </c>
      <c r="L24" s="16">
        <f>SQRT((L$3-$B24)^2+(L$4-$C24)^2+(L$5-$D24)^2)</f>
        <v>31.7158242702371</v>
      </c>
      <c r="M24" s="16">
        <f>SQRT((M$3-$B24)^2+(M$4-$C24)^2+(M$5-$D24)^2)</f>
        <v>31.1549473460585</v>
      </c>
      <c r="N24" s="16">
        <f>SQRT((N$3-$B24)^2+(N$4-$C24)^2+(N$5-$D24)^2)</f>
        <v>28.8703015634097</v>
      </c>
      <c r="O24" s="16">
        <f>SQRT((O$3-$B24)^2+(O$4-$C24)^2+(O$5-$D24)^2)</f>
        <v>32.1693316708774</v>
      </c>
      <c r="P24" s="16">
        <f>SQRT((P$3-$B24)^2+(P$4-$C24)^2+(P$5-$D24)^2)</f>
        <v>32.4211402401209</v>
      </c>
      <c r="Q24" s="16">
        <f>SQRT((Q$3-$B24)^2+(Q$4-$C24)^2+(Q$5-$D24)^2)</f>
        <v>32.1813686975699</v>
      </c>
      <c r="R24" s="16">
        <f>SQRT((R$3-$B24)^2+(R$4-$C24)^2+(R$5-$D24)^2)</f>
        <v>32.7749249076292</v>
      </c>
      <c r="S24" s="16">
        <f>SQRT((S$3-$B24)^2+(S$4-$C24)^2+(S$5-$D24)^2)</f>
        <v>31.6435319185896</v>
      </c>
      <c r="T24" s="16">
        <f>SQRT((T$3-$B24)^2+(T$4-$C24)^2+(T$5-$D24)^2)</f>
        <v>31.3248719125503</v>
      </c>
      <c r="U24" s="16">
        <f>SQRT((U$3-$B24)^2+(U$4-$C24)^2+(U$5-$D24)^2)</f>
        <v>22.0756014404373</v>
      </c>
      <c r="V24" s="16">
        <f>SQRT((V$3-$B24)^2+(V$4-$C24)^2+(V$5-$D24)^2)</f>
        <v>13.0727683677947</v>
      </c>
      <c r="W24" s="16">
        <f>SQRT((W$3-$B24)^2+(W$4-$C24)^2+(W$5-$D24)^2)</f>
        <v>0</v>
      </c>
      <c r="X24" s="17">
        <f>SQRT((X$3-$B24)^2+(X$4-$C24)^2+(X$5-$D24)^2)</f>
        <v>35.1388330386708</v>
      </c>
    </row>
    <row r="25" ht="20" customHeight="1">
      <c r="A25" t="s" s="21">
        <v>20</v>
      </c>
      <c r="B25" s="22">
        <v>36.0692626</v>
      </c>
      <c r="C25" s="22">
        <v>30.2293871</v>
      </c>
      <c r="D25" s="22">
        <v>-14.0103531</v>
      </c>
      <c r="E25" s="22">
        <f>ATAN(C25/B25)</f>
        <v>0.697540539411209</v>
      </c>
      <c r="F25" s="22">
        <f>SQRT((F$3-$B25)^2+(F$4-$C25)^2+(F$5-$D25)^2)</f>
        <v>49.1029280484992</v>
      </c>
      <c r="G25" s="22">
        <f>SQRT((G$3-$B25)^2+(G$4-$C25)^2+(G$5-$D25)^2)</f>
        <v>48.8008586114205</v>
      </c>
      <c r="H25" s="22">
        <f>SQRT((H$3-$B25)^2+(H$4-$C25)^2+(H$5-$D25)^2)</f>
        <v>49.1085345921438</v>
      </c>
      <c r="I25" s="22">
        <f>SQRT((I$3-$B25)^2+(I$4-$C25)^2+(I$5-$D25)^2)</f>
        <v>49.6166744245534</v>
      </c>
      <c r="J25" s="22">
        <f>SQRT((J$3-$B25)^2+(J$4-$C25)^2+(J$5-$D25)^2)</f>
        <v>49.6182828529253</v>
      </c>
      <c r="K25" s="22">
        <f>SQRT((K$3-$B25)^2+(K$4-$C25)^2+(K$5-$D25)^2)</f>
        <v>49.0958602009364</v>
      </c>
      <c r="L25" s="22">
        <f>SQRT((L$3-$B25)^2+(L$4-$C25)^2+(L$5-$D25)^2)</f>
        <v>51.8267377334852</v>
      </c>
      <c r="M25" s="22">
        <f>SQRT((M$3-$B25)^2+(M$4-$C25)^2+(M$5-$D25)^2)</f>
        <v>48.3103010439722</v>
      </c>
      <c r="N25" s="22">
        <f>SQRT((N$3-$B25)^2+(N$4-$C25)^2+(N$5-$D25)^2)</f>
        <v>50.052986775482</v>
      </c>
      <c r="O25" s="22">
        <f>SQRT((O$3-$B25)^2+(O$4-$C25)^2+(O$5-$D25)^2)</f>
        <v>51.482003745979</v>
      </c>
      <c r="P25" s="22">
        <f>SQRT((P$3-$B25)^2+(P$4-$C25)^2+(P$5-$D25)^2)</f>
        <v>50.4000516666146</v>
      </c>
      <c r="Q25" s="22">
        <f>SQRT((Q$3-$B25)^2+(Q$4-$C25)^2+(Q$5-$D25)^2)</f>
        <v>50.4988772365884</v>
      </c>
      <c r="R25" s="22">
        <f>SQRT((R$3-$B25)^2+(R$4-$C25)^2+(R$5-$D25)^2)</f>
        <v>51.167576522630</v>
      </c>
      <c r="S25" s="22">
        <f>SQRT((S$3-$B25)^2+(S$4-$C25)^2+(S$5-$D25)^2)</f>
        <v>49.3205484344495</v>
      </c>
      <c r="T25" s="22">
        <f>SQRT((T$3-$B25)^2+(T$4-$C25)^2+(T$5-$D25)^2)</f>
        <v>53.3379696611538</v>
      </c>
      <c r="U25" s="22">
        <f>SQRT((U$3-$B25)^2+(U$4-$C25)^2+(U$5-$D25)^2)</f>
        <v>40.4190809079332</v>
      </c>
      <c r="V25" s="22">
        <f>SQRT((V$3-$B25)^2+(V$4-$C25)^2+(V$5-$D25)^2)</f>
        <v>32.7469170872693</v>
      </c>
      <c r="W25" s="22">
        <f>SQRT((W$3-$B25)^2+(W$4-$C25)^2+(W$5-$D25)^2)</f>
        <v>35.1388330386708</v>
      </c>
      <c r="X25" s="23">
        <f>SQRT((X$3-$B25)^2+(X$4-$C25)^2+(X$5-$D25)^2)</f>
        <v>0</v>
      </c>
    </row>
    <row r="27" ht="21" customHeight="1">
      <c r="Y27" t="s" s="25">
        <v>26</v>
      </c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26"/>
    </row>
    <row r="28" ht="20" customHeight="1">
      <c r="Y28" t="s" s="27">
        <v>1</v>
      </c>
      <c r="Z28" t="s" s="10">
        <v>2</v>
      </c>
      <c r="AA28" t="s" s="10">
        <v>3</v>
      </c>
      <c r="AB28" t="s" s="10">
        <v>4</v>
      </c>
      <c r="AC28" t="s" s="10">
        <v>5</v>
      </c>
      <c r="AD28" t="s" s="10">
        <v>6</v>
      </c>
      <c r="AE28" t="s" s="10">
        <v>7</v>
      </c>
      <c r="AF28" t="s" s="10">
        <f>$Y35</f>
        <v>24</v>
      </c>
      <c r="AG28" t="s" s="10">
        <f>$Y36</f>
        <v>25</v>
      </c>
      <c r="AH28" t="s" s="10">
        <v>10</v>
      </c>
      <c r="AI28" t="s" s="10">
        <v>11</v>
      </c>
      <c r="AJ28" t="s" s="10">
        <v>12</v>
      </c>
      <c r="AK28" t="s" s="10">
        <v>13</v>
      </c>
      <c r="AL28" t="s" s="10">
        <v>14</v>
      </c>
      <c r="AM28" t="s" s="10">
        <v>15</v>
      </c>
      <c r="AN28" t="s" s="10">
        <v>16</v>
      </c>
      <c r="AO28" t="s" s="10">
        <v>17</v>
      </c>
      <c r="AP28" t="s" s="10">
        <v>18</v>
      </c>
      <c r="AQ28" t="s" s="10">
        <v>19</v>
      </c>
      <c r="AR28" t="s" s="11">
        <v>20</v>
      </c>
    </row>
    <row r="29" ht="19" customHeight="1">
      <c r="Y29" t="s" s="12">
        <v>2</v>
      </c>
      <c r="Z29" s="13">
        <f>F7*8.317</f>
        <v>0</v>
      </c>
      <c r="AA29" s="13">
        <f>G7*8.317</f>
        <v>2.88436593796436</v>
      </c>
      <c r="AB29" s="13">
        <f>H7*8.317</f>
        <v>6.05535107356922</v>
      </c>
      <c r="AC29" s="13">
        <f>I7*8.317</f>
        <v>8.45243307211031</v>
      </c>
      <c r="AD29" s="13">
        <f>J7*8.317</f>
        <v>8.44493727156147</v>
      </c>
      <c r="AE29" s="13">
        <f>K7*8.317</f>
        <v>11.6357303797001</v>
      </c>
      <c r="AF29" s="13">
        <f>L7*8.317</f>
        <v>24.1502248392664</v>
      </c>
      <c r="AG29" s="13">
        <f>M7*8.317</f>
        <v>24.2420122085441</v>
      </c>
      <c r="AH29" s="13">
        <f>N7*8.317</f>
        <v>24.2420122085441</v>
      </c>
      <c r="AI29" s="13">
        <f>O7*8.317</f>
        <v>21.0186776107331</v>
      </c>
      <c r="AJ29" s="13">
        <f>P7*8.317</f>
        <v>21.9012117836708</v>
      </c>
      <c r="AK29" s="13">
        <f>Q7*8.317</f>
        <v>19.4784471684247</v>
      </c>
      <c r="AL29" s="13">
        <f>R7*8.317</f>
        <v>23.9835015740018</v>
      </c>
      <c r="AM29" s="13">
        <f>S7*8.317</f>
        <v>19.1078929280891</v>
      </c>
      <c r="AN29" s="13">
        <f>T7*8.317</f>
        <v>44.2040771393281</v>
      </c>
      <c r="AO29" s="13">
        <f>U7*8.317</f>
        <v>78.1588828835804</v>
      </c>
      <c r="AP29" s="13">
        <f>V7*8.317</f>
        <v>166.308339808404</v>
      </c>
      <c r="AQ29" s="13">
        <f>W7*8.317</f>
        <v>248.616642959986</v>
      </c>
      <c r="AR29" s="14">
        <f>X7*8.317</f>
        <v>408.389052579368</v>
      </c>
    </row>
    <row r="30" ht="19" customHeight="1">
      <c r="Y30" t="s" s="15">
        <v>3</v>
      </c>
      <c r="Z30" s="16">
        <f>F8*8.317</f>
        <v>2.88436593796436</v>
      </c>
      <c r="AA30" s="16">
        <f>G8*8.317</f>
        <v>0</v>
      </c>
      <c r="AB30" s="16">
        <f>H8*8.317</f>
        <v>5.41879887150925</v>
      </c>
      <c r="AC30" s="16">
        <f>I8*8.317</f>
        <v>9.12111423960395</v>
      </c>
      <c r="AD30" s="16">
        <f>J8*8.317</f>
        <v>9.120680515214969</v>
      </c>
      <c r="AE30" s="16">
        <f>K8*8.317</f>
        <v>10.5966363800864</v>
      </c>
      <c r="AF30" s="16">
        <f>L8*8.317</f>
        <v>26.4889208570078</v>
      </c>
      <c r="AG30" s="16">
        <f>M8*8.317</f>
        <v>24.7914194816401</v>
      </c>
      <c r="AH30" s="16">
        <f>N8*8.317</f>
        <v>24.0286280434805</v>
      </c>
      <c r="AI30" s="16">
        <f>O8*8.317</f>
        <v>23.8304902554465</v>
      </c>
      <c r="AJ30" s="16">
        <f>P8*8.317</f>
        <v>24.3681429249654</v>
      </c>
      <c r="AK30" s="16">
        <f>Q8*8.317</f>
        <v>22.077867010821</v>
      </c>
      <c r="AL30" s="16">
        <f>R8*8.317</f>
        <v>26.7650372152718</v>
      </c>
      <c r="AM30" s="16">
        <f>S8*8.317</f>
        <v>20.7846254378343</v>
      </c>
      <c r="AN30" s="16">
        <f>T8*8.317</f>
        <v>45.569018156614</v>
      </c>
      <c r="AO30" s="16">
        <f>U8*8.317</f>
        <v>75.34630618205711</v>
      </c>
      <c r="AP30" s="16">
        <f>V8*8.317</f>
        <v>163.438620775170</v>
      </c>
      <c r="AQ30" s="16">
        <f>W8*8.317</f>
        <v>245.848238478994</v>
      </c>
      <c r="AR30" s="17">
        <f>X8*8.317</f>
        <v>405.876741071184</v>
      </c>
    </row>
    <row r="31" ht="19" customHeight="1">
      <c r="Y31" t="s" s="12">
        <v>4</v>
      </c>
      <c r="Z31" s="13">
        <f>F9*8.317</f>
        <v>6.05535107356922</v>
      </c>
      <c r="AA31" s="13">
        <f>G9*8.317</f>
        <v>5.41879887150925</v>
      </c>
      <c r="AB31" s="13">
        <f>H9*8.317</f>
        <v>0</v>
      </c>
      <c r="AC31" s="13">
        <f>I9*8.317</f>
        <v>4.47277221992739</v>
      </c>
      <c r="AD31" s="13">
        <f>J9*8.317</f>
        <v>4.48194737142584</v>
      </c>
      <c r="AE31" s="13">
        <f>K9*8.317</f>
        <v>5.58528472738963</v>
      </c>
      <c r="AF31" s="13">
        <f>L9*8.317</f>
        <v>23.7619182826024</v>
      </c>
      <c r="AG31" s="13">
        <f>M9*8.317</f>
        <v>30.0234045126821</v>
      </c>
      <c r="AH31" s="13">
        <f>N9*8.317</f>
        <v>18.6354513375612</v>
      </c>
      <c r="AI31" s="13">
        <f>O9*8.317</f>
        <v>23.7967457062684</v>
      </c>
      <c r="AJ31" s="13">
        <f>P9*8.317</f>
        <v>27.251007637527</v>
      </c>
      <c r="AK31" s="13">
        <f>Q9*8.317</f>
        <v>24.6317489599815</v>
      </c>
      <c r="AL31" s="13">
        <f>R9*8.317</f>
        <v>28.3797760971008</v>
      </c>
      <c r="AM31" s="13">
        <f>S9*8.317</f>
        <v>25.1097453908457</v>
      </c>
      <c r="AN31" s="13">
        <f>T9*8.317</f>
        <v>40.864140530142</v>
      </c>
      <c r="AO31" s="13">
        <f>U9*8.317</f>
        <v>76.9069845220976</v>
      </c>
      <c r="AP31" s="13">
        <f>V9*8.317</f>
        <v>164.113520539914</v>
      </c>
      <c r="AQ31" s="13">
        <f>W9*8.317</f>
        <v>244.578840059156</v>
      </c>
      <c r="AR31" s="14">
        <f>X9*8.317</f>
        <v>408.435682202860</v>
      </c>
    </row>
    <row r="32" ht="19" customHeight="1">
      <c r="Y32" t="s" s="15">
        <v>5</v>
      </c>
      <c r="Z32" s="16">
        <f>F10*8.317</f>
        <v>8.45243307211031</v>
      </c>
      <c r="AA32" s="16">
        <f>G10*8.317</f>
        <v>9.12111423960395</v>
      </c>
      <c r="AB32" s="16">
        <f>H10*8.317</f>
        <v>4.47277221992739</v>
      </c>
      <c r="AC32" s="16">
        <f>I10*8.317</f>
        <v>0</v>
      </c>
      <c r="AD32" s="16">
        <f>J10*8.317</f>
        <v>0.0225164504351733</v>
      </c>
      <c r="AE32" s="16">
        <f>K10*8.317</f>
        <v>6.3196294375462</v>
      </c>
      <c r="AF32" s="16">
        <f>L10*8.317</f>
        <v>19.6256748613188</v>
      </c>
      <c r="AG32" s="16">
        <f>M10*8.317</f>
        <v>32.5456771997199</v>
      </c>
      <c r="AH32" s="16">
        <f>N10*8.317</f>
        <v>16.0939882293683</v>
      </c>
      <c r="AI32" s="16">
        <f>O10*8.317</f>
        <v>21.2855006851076</v>
      </c>
      <c r="AJ32" s="16">
        <f>P10*8.317</f>
        <v>26.9647642080576</v>
      </c>
      <c r="AK32" s="16">
        <f>Q10*8.317</f>
        <v>24.1097434777911</v>
      </c>
      <c r="AL32" s="16">
        <f>R10*8.317</f>
        <v>26.9549851387614</v>
      </c>
      <c r="AM32" s="16">
        <f>S10*8.317</f>
        <v>26.3653676724332</v>
      </c>
      <c r="AN32" s="16">
        <f>T10*8.317</f>
        <v>36.5459500932556</v>
      </c>
      <c r="AO32" s="16">
        <f>U10*8.317</f>
        <v>80.9614092538102</v>
      </c>
      <c r="AP32" s="16">
        <f>V10*8.317</f>
        <v>167.735049137430</v>
      </c>
      <c r="AQ32" s="16">
        <f>W10*8.317</f>
        <v>247.022618852299</v>
      </c>
      <c r="AR32" s="17">
        <f>X10*8.317</f>
        <v>412.661881189011</v>
      </c>
    </row>
    <row r="33" ht="19" customHeight="1">
      <c r="Y33" t="s" s="12">
        <v>6</v>
      </c>
      <c r="Z33" s="13">
        <f>F11*8.317</f>
        <v>8.44493727156147</v>
      </c>
      <c r="AA33" s="13">
        <f>G11*8.317</f>
        <v>9.120680515214969</v>
      </c>
      <c r="AB33" s="13">
        <f>H11*8.317</f>
        <v>4.48194737142584</v>
      </c>
      <c r="AC33" s="13">
        <f>I11*8.317</f>
        <v>0.0225164504351733</v>
      </c>
      <c r="AD33" s="13">
        <f>J11*8.317</f>
        <v>0</v>
      </c>
      <c r="AE33" s="13">
        <f>K11*8.317</f>
        <v>6.34197059514063</v>
      </c>
      <c r="AF33" s="13">
        <f>L11*8.317</f>
        <v>19.6089571607314</v>
      </c>
      <c r="AG33" s="13">
        <f>M11*8.317</f>
        <v>32.5351567135361</v>
      </c>
      <c r="AH33" s="13">
        <f>N11*8.317</f>
        <v>16.1073840366853</v>
      </c>
      <c r="AI33" s="13">
        <f>O11*8.317</f>
        <v>21.2639941237727</v>
      </c>
      <c r="AJ33" s="13">
        <f>P11*8.317</f>
        <v>26.9443568110149</v>
      </c>
      <c r="AK33" s="13">
        <f>Q11*8.317</f>
        <v>24.0890580079813</v>
      </c>
      <c r="AL33" s="13">
        <f>R11*8.317</f>
        <v>26.9327972305921</v>
      </c>
      <c r="AM33" s="13">
        <f>S11*8.317</f>
        <v>26.3494361283181</v>
      </c>
      <c r="AN33" s="13">
        <f>T11*8.317</f>
        <v>36.5427499808763</v>
      </c>
      <c r="AO33" s="13">
        <f>U11*8.317</f>
        <v>80.97819981689589</v>
      </c>
      <c r="AP33" s="13">
        <f>V11*8.317</f>
        <v>167.754417914525</v>
      </c>
      <c r="AQ33" s="13">
        <f>W11*8.317</f>
        <v>247.044817314987</v>
      </c>
      <c r="AR33" s="14">
        <f>X11*8.317</f>
        <v>412.675258487780</v>
      </c>
    </row>
    <row r="34" ht="19" customHeight="1">
      <c r="Y34" t="s" s="15">
        <v>7</v>
      </c>
      <c r="Z34" s="16">
        <f>F12*8.317</f>
        <v>11.6357303797001</v>
      </c>
      <c r="AA34" s="16">
        <f>G12*8.317</f>
        <v>10.5966363800864</v>
      </c>
      <c r="AB34" s="16">
        <f>H12*8.317</f>
        <v>5.58528472738963</v>
      </c>
      <c r="AC34" s="16">
        <f>I12*8.317</f>
        <v>6.3196294375462</v>
      </c>
      <c r="AD34" s="16">
        <f>J12*8.317</f>
        <v>6.34197059514063</v>
      </c>
      <c r="AE34" s="16">
        <f>K12*8.317</f>
        <v>0</v>
      </c>
      <c r="AF34" s="16">
        <f>L12*8.317</f>
        <v>25.0221418848768</v>
      </c>
      <c r="AG34" s="16">
        <f>M12*8.317</f>
        <v>35.3605155137849</v>
      </c>
      <c r="AH34" s="16">
        <f>N12*8.317</f>
        <v>13.991593811140</v>
      </c>
      <c r="AI34" s="16">
        <f>O12*8.317</f>
        <v>27.473866070252</v>
      </c>
      <c r="AJ34" s="16">
        <f>P12*8.317</f>
        <v>32.5063212186481</v>
      </c>
      <c r="AK34" s="16">
        <f>Q12*8.317</f>
        <v>29.7829623821827</v>
      </c>
      <c r="AL34" s="16">
        <f>R12*8.317</f>
        <v>33.0576176560546</v>
      </c>
      <c r="AM34" s="16">
        <f>S12*8.317</f>
        <v>30.6861367627302</v>
      </c>
      <c r="AN34" s="16">
        <f>T12*8.317</f>
        <v>38.6369023938189</v>
      </c>
      <c r="AO34" s="16">
        <f>U12*8.317</f>
        <v>75.8854082120173</v>
      </c>
      <c r="AP34" s="16">
        <f>V12*8.317</f>
        <v>161.995589645530</v>
      </c>
      <c r="AQ34" s="16">
        <f>W12*8.317</f>
        <v>240.717148509179</v>
      </c>
      <c r="AR34" s="17">
        <f>X12*8.317</f>
        <v>408.330269291188</v>
      </c>
    </row>
    <row r="35" ht="19" customHeight="1">
      <c r="Y35" t="s" s="12">
        <v>24</v>
      </c>
      <c r="Z35" s="13">
        <f>F13*8.317</f>
        <v>24.1502248392664</v>
      </c>
      <c r="AA35" s="13">
        <f>G13*8.317</f>
        <v>26.4889208570078</v>
      </c>
      <c r="AB35" s="13">
        <f>H13*8.317</f>
        <v>23.7619182826024</v>
      </c>
      <c r="AC35" s="13">
        <f>I13*8.317</f>
        <v>19.6256748613188</v>
      </c>
      <c r="AD35" s="13">
        <f>J13*8.317</f>
        <v>19.6089571607314</v>
      </c>
      <c r="AE35" s="13">
        <f>K13*8.317</f>
        <v>25.0221418848768</v>
      </c>
      <c r="AF35" s="13">
        <f>L13*8.317</f>
        <v>0</v>
      </c>
      <c r="AG35" s="13">
        <f>M13*8.317</f>
        <v>41.9156056627599</v>
      </c>
      <c r="AH35" s="13">
        <f>N13*8.317</f>
        <v>24.1846859259459</v>
      </c>
      <c r="AI35" s="13">
        <f>O13*8.317</f>
        <v>14.2429173385433</v>
      </c>
      <c r="AJ35" s="13">
        <f>P13*8.317</f>
        <v>26.3776558752883</v>
      </c>
      <c r="AK35" s="13">
        <f>Q13*8.317</f>
        <v>23.8347275671339</v>
      </c>
      <c r="AL35" s="13">
        <f>R13*8.317</f>
        <v>21.3662028986474</v>
      </c>
      <c r="AM35" s="13">
        <f>S13*8.317</f>
        <v>31.9603632973967</v>
      </c>
      <c r="AN35" s="13">
        <f>T13*8.317</f>
        <v>24.9178228506641</v>
      </c>
      <c r="AO35" s="13">
        <f>U13*8.317</f>
        <v>100.536843137376</v>
      </c>
      <c r="AP35" s="13">
        <f>V13*8.317</f>
        <v>186.998328306063</v>
      </c>
      <c r="AQ35" s="13">
        <f>W13*8.317</f>
        <v>263.780510455562</v>
      </c>
      <c r="AR35" s="14">
        <f>X13*8.317</f>
        <v>431.042977729396</v>
      </c>
    </row>
    <row r="36" ht="19" customHeight="1">
      <c r="Y36" t="s" s="15">
        <v>25</v>
      </c>
      <c r="Z36" s="16">
        <f>F14*8.317</f>
        <v>24.2420122085441</v>
      </c>
      <c r="AA36" s="16">
        <f>G14*8.317</f>
        <v>24.7914194816401</v>
      </c>
      <c r="AB36" s="16">
        <f>H14*8.317</f>
        <v>30.0234045126821</v>
      </c>
      <c r="AC36" s="16">
        <f>I14*8.317</f>
        <v>32.5456771997199</v>
      </c>
      <c r="AD36" s="16">
        <f>J14*8.317</f>
        <v>32.5351567135361</v>
      </c>
      <c r="AE36" s="16">
        <f>K14*8.317</f>
        <v>35.3605155137849</v>
      </c>
      <c r="AF36" s="16">
        <f>L14*8.317</f>
        <v>41.9156056627599</v>
      </c>
      <c r="AG36" s="16">
        <f>M14*8.317</f>
        <v>0</v>
      </c>
      <c r="AH36" s="16">
        <f>N14*8.317</f>
        <v>48.4840244170882</v>
      </c>
      <c r="AI36" s="16">
        <f>O14*8.317</f>
        <v>31.3496879319493</v>
      </c>
      <c r="AJ36" s="16">
        <f>P14*8.317</f>
        <v>19.8906632061786</v>
      </c>
      <c r="AK36" s="16">
        <f>Q14*8.317</f>
        <v>20.5877283860171</v>
      </c>
      <c r="AL36" s="16">
        <f>R14*8.317</f>
        <v>26.779931043559</v>
      </c>
      <c r="AM36" s="16">
        <f>S14*8.317</f>
        <v>11.2289359617849</v>
      </c>
      <c r="AN36" s="16">
        <f>T14*8.317</f>
        <v>65.6521190269344</v>
      </c>
      <c r="AO36" s="16">
        <f>U14*8.317</f>
        <v>79.8338567673303</v>
      </c>
      <c r="AP36" s="16">
        <f>V14*8.317</f>
        <v>169.356246237837</v>
      </c>
      <c r="AQ36" s="16">
        <f>W14*8.317</f>
        <v>259.115697077169</v>
      </c>
      <c r="AR36" s="17">
        <f>X14*8.317</f>
        <v>401.796773782717</v>
      </c>
    </row>
    <row r="37" ht="19" customHeight="1">
      <c r="Y37" t="s" s="12">
        <v>10</v>
      </c>
      <c r="Z37" s="13">
        <f>F15*8.317</f>
        <v>24.2420122085441</v>
      </c>
      <c r="AA37" s="13">
        <f>G15*8.317</f>
        <v>24.0286280434805</v>
      </c>
      <c r="AB37" s="13">
        <f>H15*8.317</f>
        <v>18.6354513375612</v>
      </c>
      <c r="AC37" s="13">
        <f>I15*8.317</f>
        <v>16.0939882293683</v>
      </c>
      <c r="AD37" s="13">
        <f>J15*8.317</f>
        <v>16.1073840366853</v>
      </c>
      <c r="AE37" s="13">
        <f>K15*8.317</f>
        <v>13.991593811140</v>
      </c>
      <c r="AF37" s="13">
        <f>L15*8.317</f>
        <v>24.1846859259459</v>
      </c>
      <c r="AG37" s="13">
        <f>M15*8.317</f>
        <v>48.4840244170882</v>
      </c>
      <c r="AH37" s="13">
        <f>N15*8.317</f>
        <v>0</v>
      </c>
      <c r="AI37" s="13">
        <f>O15*8.317</f>
        <v>32.8042222193374</v>
      </c>
      <c r="AJ37" s="13">
        <f>P15*8.317</f>
        <v>41.7017743536553</v>
      </c>
      <c r="AK37" s="13">
        <f>Q15*8.317</f>
        <v>38.8627785924812</v>
      </c>
      <c r="AL37" s="13">
        <f>R15*8.317</f>
        <v>40.1073846148177</v>
      </c>
      <c r="AM37" s="13">
        <f>S15*8.317</f>
        <v>42.1839359627237</v>
      </c>
      <c r="AN37" s="13">
        <f>T15*8.317</f>
        <v>27.8055830830965</v>
      </c>
      <c r="AO37" s="13">
        <f>U15*8.317</f>
        <v>83.7826209467712</v>
      </c>
      <c r="AP37" s="13">
        <f>V15*8.317</f>
        <v>166.765523870262</v>
      </c>
      <c r="AQ37" s="13">
        <f>W15*8.317</f>
        <v>240.114298102878</v>
      </c>
      <c r="AR37" s="14">
        <f>X15*8.317</f>
        <v>416.290691011684</v>
      </c>
    </row>
    <row r="38" ht="19" customHeight="1">
      <c r="Y38" t="s" s="15">
        <v>11</v>
      </c>
      <c r="Z38" s="16">
        <f>F16*8.317</f>
        <v>21.0186776107331</v>
      </c>
      <c r="AA38" s="16">
        <f>G16*8.317</f>
        <v>23.8304902554465</v>
      </c>
      <c r="AB38" s="16">
        <f>H16*8.317</f>
        <v>23.7967457062684</v>
      </c>
      <c r="AC38" s="16">
        <f>I16*8.317</f>
        <v>21.2855006851076</v>
      </c>
      <c r="AD38" s="16">
        <f>J16*8.317</f>
        <v>21.2639941237727</v>
      </c>
      <c r="AE38" s="16">
        <f>K16*8.317</f>
        <v>27.473866070252</v>
      </c>
      <c r="AF38" s="16">
        <f>L16*8.317</f>
        <v>14.2429173385433</v>
      </c>
      <c r="AG38" s="16">
        <f>M16*8.317</f>
        <v>31.3496879319493</v>
      </c>
      <c r="AH38" s="16">
        <f>N16*8.317</f>
        <v>32.8042222193374</v>
      </c>
      <c r="AI38" s="16">
        <f>O16*8.317</f>
        <v>0</v>
      </c>
      <c r="AJ38" s="16">
        <f>P16*8.317</f>
        <v>15.6029333716196</v>
      </c>
      <c r="AK38" s="16">
        <f>Q16*8.317</f>
        <v>12.1220399857602</v>
      </c>
      <c r="AL38" s="16">
        <f>R16*8.317</f>
        <v>11.0778538890924</v>
      </c>
      <c r="AM38" s="16">
        <f>S16*8.317</f>
        <v>21.8978749406881</v>
      </c>
      <c r="AN38" s="16">
        <f>T16*8.317</f>
        <v>37.7810511595403</v>
      </c>
      <c r="AO38" s="16">
        <f>U16*8.317</f>
        <v>98.56267683765689</v>
      </c>
      <c r="AP38" s="16">
        <f>V16*8.317</f>
        <v>186.575396323461</v>
      </c>
      <c r="AQ38" s="16">
        <f>W16*8.317</f>
        <v>267.552331506687</v>
      </c>
      <c r="AR38" s="17">
        <f>X16*8.317</f>
        <v>428.175825155307</v>
      </c>
    </row>
    <row r="39" ht="19" customHeight="1">
      <c r="Y39" t="s" s="12">
        <v>12</v>
      </c>
      <c r="Z39" s="13">
        <f>F17*8.317</f>
        <v>21.9012117836708</v>
      </c>
      <c r="AA39" s="13">
        <f>G17*8.317</f>
        <v>24.3681429249654</v>
      </c>
      <c r="AB39" s="13">
        <f>H17*8.317</f>
        <v>27.251007637527</v>
      </c>
      <c r="AC39" s="13">
        <f>I17*8.317</f>
        <v>26.9647642080576</v>
      </c>
      <c r="AD39" s="13">
        <f>J17*8.317</f>
        <v>26.9443568110149</v>
      </c>
      <c r="AE39" s="13">
        <f>K17*8.317</f>
        <v>32.5063212186481</v>
      </c>
      <c r="AF39" s="13">
        <f>L17*8.317</f>
        <v>26.3776558752883</v>
      </c>
      <c r="AG39" s="13">
        <f>M17*8.317</f>
        <v>19.8906632061786</v>
      </c>
      <c r="AH39" s="13">
        <f>N17*8.317</f>
        <v>41.7017743536553</v>
      </c>
      <c r="AI39" s="13">
        <f>O17*8.317</f>
        <v>15.6029333716196</v>
      </c>
      <c r="AJ39" s="13">
        <f>P17*8.317</f>
        <v>0</v>
      </c>
      <c r="AK39" s="13">
        <f>Q17*8.317</f>
        <v>4.27921723045764</v>
      </c>
      <c r="AL39" s="13">
        <f>R17*8.317</f>
        <v>7.12702221439299</v>
      </c>
      <c r="AM39" s="13">
        <f>S17*8.317</f>
        <v>9.263980914266581</v>
      </c>
      <c r="AN39" s="13">
        <f>T17*8.317</f>
        <v>51.2833635697046</v>
      </c>
      <c r="AO39" s="13">
        <f>U17*8.317</f>
        <v>94.8913044832078</v>
      </c>
      <c r="AP39" s="13">
        <f>V17*8.317</f>
        <v>184.314134028087</v>
      </c>
      <c r="AQ39" s="13">
        <f>W17*8.317</f>
        <v>269.646623377086</v>
      </c>
      <c r="AR39" s="14">
        <f>X17*8.317</f>
        <v>419.177229711234</v>
      </c>
    </row>
    <row r="40" ht="19" customHeight="1">
      <c r="Y40" t="s" s="15">
        <v>13</v>
      </c>
      <c r="Z40" s="16">
        <f>F18*8.317</f>
        <v>19.4784471684247</v>
      </c>
      <c r="AA40" s="16">
        <f>G18*8.317</f>
        <v>22.077867010821</v>
      </c>
      <c r="AB40" s="16">
        <f>H18*8.317</f>
        <v>24.6317489599815</v>
      </c>
      <c r="AC40" s="16">
        <f>I18*8.317</f>
        <v>24.1097434777911</v>
      </c>
      <c r="AD40" s="16">
        <f>J18*8.317</f>
        <v>24.0890580079813</v>
      </c>
      <c r="AE40" s="16">
        <f>K18*8.317</f>
        <v>29.7829623821827</v>
      </c>
      <c r="AF40" s="16">
        <f>L18*8.317</f>
        <v>23.8347275671339</v>
      </c>
      <c r="AG40" s="16">
        <f>M18*8.317</f>
        <v>20.5877283860171</v>
      </c>
      <c r="AH40" s="16">
        <f>N18*8.317</f>
        <v>38.8627785924812</v>
      </c>
      <c r="AI40" s="16">
        <f>O18*8.317</f>
        <v>12.1220399857602</v>
      </c>
      <c r="AJ40" s="16">
        <f>P18*8.317</f>
        <v>4.27921723045764</v>
      </c>
      <c r="AK40" s="16">
        <f>Q18*8.317</f>
        <v>0</v>
      </c>
      <c r="AL40" s="16">
        <f>R18*8.317</f>
        <v>6.90877448428587</v>
      </c>
      <c r="AM40" s="16">
        <f>S18*8.317</f>
        <v>10.4495411740278</v>
      </c>
      <c r="AN40" s="16">
        <f>T18*8.317</f>
        <v>48.5582845454109</v>
      </c>
      <c r="AO40" s="16">
        <f>U18*8.317</f>
        <v>93.9155851421891</v>
      </c>
      <c r="AP40" s="16">
        <f>V18*8.317</f>
        <v>183.086462814655</v>
      </c>
      <c r="AQ40" s="16">
        <f>W18*8.317</f>
        <v>267.652443457689</v>
      </c>
      <c r="AR40" s="17">
        <f>X18*8.317</f>
        <v>419.999161976706</v>
      </c>
    </row>
    <row r="41" ht="19" customHeight="1">
      <c r="Y41" t="s" s="12">
        <v>14</v>
      </c>
      <c r="Z41" s="13">
        <f>F19*8.317</f>
        <v>23.9835015740018</v>
      </c>
      <c r="AA41" s="13">
        <f>G19*8.317</f>
        <v>26.7650372152718</v>
      </c>
      <c r="AB41" s="13">
        <f>H19*8.317</f>
        <v>28.3797760971008</v>
      </c>
      <c r="AC41" s="13">
        <f>I19*8.317</f>
        <v>26.9549851387614</v>
      </c>
      <c r="AD41" s="13">
        <f>J19*8.317</f>
        <v>26.9327972305921</v>
      </c>
      <c r="AE41" s="13">
        <f>K19*8.317</f>
        <v>33.0576176560546</v>
      </c>
      <c r="AF41" s="13">
        <f>L19*8.317</f>
        <v>21.3662028986474</v>
      </c>
      <c r="AG41" s="13">
        <f>M19*8.317</f>
        <v>26.779931043559</v>
      </c>
      <c r="AH41" s="13">
        <f>N19*8.317</f>
        <v>40.1073846148177</v>
      </c>
      <c r="AI41" s="13">
        <f>O19*8.317</f>
        <v>11.0778538890924</v>
      </c>
      <c r="AJ41" s="13">
        <f>P19*8.317</f>
        <v>7.12702221439299</v>
      </c>
      <c r="AK41" s="13">
        <f>Q19*8.317</f>
        <v>6.90877448428587</v>
      </c>
      <c r="AL41" s="13">
        <f>R19*8.317</f>
        <v>0</v>
      </c>
      <c r="AM41" s="13">
        <f>S19*8.317</f>
        <v>16.111495019229</v>
      </c>
      <c r="AN41" s="13">
        <f>T19*8.317</f>
        <v>46.0046263902299</v>
      </c>
      <c r="AO41" s="13">
        <f>U19*8.317</f>
        <v>99.9688645759752</v>
      </c>
      <c r="AP41" s="13">
        <f>V19*8.317</f>
        <v>189.061622221675</v>
      </c>
      <c r="AQ41" s="13">
        <f>W19*8.317</f>
        <v>272.589050456752</v>
      </c>
      <c r="AR41" s="14">
        <f>X19*8.317</f>
        <v>425.560733938714</v>
      </c>
    </row>
    <row r="42" ht="19" customHeight="1">
      <c r="Y42" t="s" s="15">
        <v>15</v>
      </c>
      <c r="Z42" s="16">
        <f>F20*8.317</f>
        <v>19.1078929280891</v>
      </c>
      <c r="AA42" s="16">
        <f>G20*8.317</f>
        <v>20.7846254378343</v>
      </c>
      <c r="AB42" s="16">
        <f>H20*8.317</f>
        <v>25.1097453908457</v>
      </c>
      <c r="AC42" s="16">
        <f>I20*8.317</f>
        <v>26.3653676724332</v>
      </c>
      <c r="AD42" s="16">
        <f>J20*8.317</f>
        <v>26.3494361283181</v>
      </c>
      <c r="AE42" s="16">
        <f>K20*8.317</f>
        <v>30.6861367627302</v>
      </c>
      <c r="AF42" s="16">
        <f>L20*8.317</f>
        <v>31.9603632973967</v>
      </c>
      <c r="AG42" s="16">
        <f>M20*8.317</f>
        <v>11.2289359617849</v>
      </c>
      <c r="AH42" s="16">
        <f>N20*8.317</f>
        <v>42.1839359627237</v>
      </c>
      <c r="AI42" s="16">
        <f>O20*8.317</f>
        <v>21.8978749406881</v>
      </c>
      <c r="AJ42" s="16">
        <f>P20*8.317</f>
        <v>9.263980914266581</v>
      </c>
      <c r="AK42" s="16">
        <f>Q20*8.317</f>
        <v>10.4495411740278</v>
      </c>
      <c r="AL42" s="16">
        <f>R20*8.317</f>
        <v>16.111495019229</v>
      </c>
      <c r="AM42" s="16">
        <f>S20*8.317</f>
        <v>0</v>
      </c>
      <c r="AN42" s="16">
        <f>T20*8.317</f>
        <v>56.4056694075904</v>
      </c>
      <c r="AO42" s="16">
        <f>U20*8.317</f>
        <v>86.564524363861</v>
      </c>
      <c r="AP42" s="16">
        <f>V20*8.317</f>
        <v>176.164312436688</v>
      </c>
      <c r="AQ42" s="16">
        <f>W20*8.317</f>
        <v>263.179254966910</v>
      </c>
      <c r="AR42" s="17">
        <f>X20*8.317</f>
        <v>410.199001329316</v>
      </c>
    </row>
    <row r="43" ht="19" customHeight="1">
      <c r="Y43" t="s" s="12">
        <v>16</v>
      </c>
      <c r="Z43" s="13">
        <f>F21*8.317</f>
        <v>44.2040771393281</v>
      </c>
      <c r="AA43" s="13">
        <f>G21*8.317</f>
        <v>45.569018156614</v>
      </c>
      <c r="AB43" s="13">
        <f>H21*8.317</f>
        <v>40.864140530142</v>
      </c>
      <c r="AC43" s="13">
        <f>I21*8.317</f>
        <v>36.5459500932556</v>
      </c>
      <c r="AD43" s="13">
        <f>J21*8.317</f>
        <v>36.5427499808763</v>
      </c>
      <c r="AE43" s="13">
        <f>K21*8.317</f>
        <v>38.6369023938189</v>
      </c>
      <c r="AF43" s="13">
        <f>L21*8.317</f>
        <v>24.9178228506641</v>
      </c>
      <c r="AG43" s="13">
        <f>M21*8.317</f>
        <v>65.6521190269344</v>
      </c>
      <c r="AH43" s="13">
        <f>N21*8.317</f>
        <v>27.8055830830965</v>
      </c>
      <c r="AI43" s="13">
        <f>O21*8.317</f>
        <v>37.7810511595403</v>
      </c>
      <c r="AJ43" s="13">
        <f>P21*8.317</f>
        <v>51.2833635697046</v>
      </c>
      <c r="AK43" s="13">
        <f>Q21*8.317</f>
        <v>48.5582845454109</v>
      </c>
      <c r="AL43" s="13">
        <f>R21*8.317</f>
        <v>46.0046263902299</v>
      </c>
      <c r="AM43" s="13">
        <f>S21*8.317</f>
        <v>56.4056694075904</v>
      </c>
      <c r="AN43" s="13">
        <f>T21*8.317</f>
        <v>0</v>
      </c>
      <c r="AO43" s="13">
        <f>U21*8.317</f>
        <v>111.435135966903</v>
      </c>
      <c r="AP43" s="13">
        <f>V21*8.317</f>
        <v>192.772593244422</v>
      </c>
      <c r="AQ43" s="13">
        <f>W21*8.317</f>
        <v>260.528959696681</v>
      </c>
      <c r="AR43" s="14">
        <f>X21*8.317</f>
        <v>443.611893671816</v>
      </c>
    </row>
    <row r="44" ht="19" customHeight="1">
      <c r="Y44" t="s" s="15">
        <v>17</v>
      </c>
      <c r="Z44" s="16">
        <f>F22*8.317</f>
        <v>78.1588828835804</v>
      </c>
      <c r="AA44" s="16">
        <f>G22*8.317</f>
        <v>75.34630618205711</v>
      </c>
      <c r="AB44" s="16">
        <f>H22*8.317</f>
        <v>76.9069845220976</v>
      </c>
      <c r="AC44" s="16">
        <f>I22*8.317</f>
        <v>80.9614092538102</v>
      </c>
      <c r="AD44" s="16">
        <f>J22*8.317</f>
        <v>80.97819981689589</v>
      </c>
      <c r="AE44" s="16">
        <f>K22*8.317</f>
        <v>75.8854082120173</v>
      </c>
      <c r="AF44" s="16">
        <f>L22*8.317</f>
        <v>100.536843137376</v>
      </c>
      <c r="AG44" s="16">
        <f>M22*8.317</f>
        <v>79.8338567673303</v>
      </c>
      <c r="AH44" s="16">
        <f>N22*8.317</f>
        <v>83.7826209467712</v>
      </c>
      <c r="AI44" s="16">
        <f>O22*8.317</f>
        <v>98.56267683765689</v>
      </c>
      <c r="AJ44" s="16">
        <f>P22*8.317</f>
        <v>94.8913044832078</v>
      </c>
      <c r="AK44" s="16">
        <f>Q22*8.317</f>
        <v>93.9155851421891</v>
      </c>
      <c r="AL44" s="16">
        <f>R22*8.317</f>
        <v>99.9688645759752</v>
      </c>
      <c r="AM44" s="16">
        <f>S22*8.317</f>
        <v>86.564524363861</v>
      </c>
      <c r="AN44" s="16">
        <f>T22*8.317</f>
        <v>111.435135966903</v>
      </c>
      <c r="AO44" s="16">
        <f>U22*8.317</f>
        <v>0</v>
      </c>
      <c r="AP44" s="16">
        <f>V22*8.317</f>
        <v>89.71532508693041</v>
      </c>
      <c r="AQ44" s="16">
        <f>W22*8.317</f>
        <v>183.602777180117</v>
      </c>
      <c r="AR44" s="17">
        <f>X22*8.317</f>
        <v>336.165495911280</v>
      </c>
    </row>
    <row r="45" ht="19" customHeight="1">
      <c r="Y45" t="s" s="12">
        <v>18</v>
      </c>
      <c r="Z45" s="13">
        <f>F23*8.317</f>
        <v>166.308339808404</v>
      </c>
      <c r="AA45" s="13">
        <f>G23*8.317</f>
        <v>163.438620775170</v>
      </c>
      <c r="AB45" s="13">
        <f>H23*8.317</f>
        <v>164.113520539914</v>
      </c>
      <c r="AC45" s="13">
        <f>I23*8.317</f>
        <v>167.735049137430</v>
      </c>
      <c r="AD45" s="13">
        <f>J23*8.317</f>
        <v>167.754417914525</v>
      </c>
      <c r="AE45" s="13">
        <f>K23*8.317</f>
        <v>161.995589645530</v>
      </c>
      <c r="AF45" s="13">
        <f>L23*8.317</f>
        <v>186.998328306063</v>
      </c>
      <c r="AG45" s="13">
        <f>M23*8.317</f>
        <v>169.356246237837</v>
      </c>
      <c r="AH45" s="13">
        <f>N23*8.317</f>
        <v>166.765523870262</v>
      </c>
      <c r="AI45" s="13">
        <f>O23*8.317</f>
        <v>186.575396323461</v>
      </c>
      <c r="AJ45" s="13">
        <f>P23*8.317</f>
        <v>184.314134028087</v>
      </c>
      <c r="AK45" s="13">
        <f>Q23*8.317</f>
        <v>183.086462814655</v>
      </c>
      <c r="AL45" s="13">
        <f>R23*8.317</f>
        <v>189.061622221675</v>
      </c>
      <c r="AM45" s="13">
        <f>S23*8.317</f>
        <v>176.164312436688</v>
      </c>
      <c r="AN45" s="13">
        <f>T23*8.317</f>
        <v>192.772593244422</v>
      </c>
      <c r="AO45" s="13">
        <f>U23*8.317</f>
        <v>89.71532508693041</v>
      </c>
      <c r="AP45" s="13">
        <f>V23*8.317</f>
        <v>0</v>
      </c>
      <c r="AQ45" s="13">
        <f>W23*8.317</f>
        <v>108.726214514949</v>
      </c>
      <c r="AR45" s="14">
        <f>X23*8.317</f>
        <v>272.356109414819</v>
      </c>
    </row>
    <row r="46" ht="19" customHeight="1">
      <c r="Y46" t="s" s="15">
        <v>19</v>
      </c>
      <c r="Z46" s="16">
        <f>F24*8.317</f>
        <v>248.616642959986</v>
      </c>
      <c r="AA46" s="16">
        <f>G24*8.317</f>
        <v>245.848238478994</v>
      </c>
      <c r="AB46" s="16">
        <f>H24*8.317</f>
        <v>244.578840059156</v>
      </c>
      <c r="AC46" s="16">
        <f>I24*8.317</f>
        <v>247.022618852299</v>
      </c>
      <c r="AD46" s="16">
        <f>J24*8.317</f>
        <v>247.044817314987</v>
      </c>
      <c r="AE46" s="16">
        <f>K24*8.317</f>
        <v>240.717148509179</v>
      </c>
      <c r="AF46" s="16">
        <f>L24*8.317</f>
        <v>263.780510455562</v>
      </c>
      <c r="AG46" s="16">
        <f>M24*8.317</f>
        <v>259.115697077169</v>
      </c>
      <c r="AH46" s="16">
        <f>N24*8.317</f>
        <v>240.114298102878</v>
      </c>
      <c r="AI46" s="16">
        <f>O24*8.317</f>
        <v>267.552331506687</v>
      </c>
      <c r="AJ46" s="16">
        <f>P24*8.317</f>
        <v>269.646623377086</v>
      </c>
      <c r="AK46" s="16">
        <f>Q24*8.317</f>
        <v>267.652443457689</v>
      </c>
      <c r="AL46" s="16">
        <f>R24*8.317</f>
        <v>272.589050456752</v>
      </c>
      <c r="AM46" s="16">
        <f>S24*8.317</f>
        <v>263.179254966910</v>
      </c>
      <c r="AN46" s="16">
        <f>T24*8.317</f>
        <v>260.528959696681</v>
      </c>
      <c r="AO46" s="16">
        <f>U24*8.317</f>
        <v>183.602777180117</v>
      </c>
      <c r="AP46" s="16">
        <f>V24*8.317</f>
        <v>108.726214514949</v>
      </c>
      <c r="AQ46" s="16">
        <f>W24*8.317</f>
        <v>0</v>
      </c>
      <c r="AR46" s="17">
        <f>X24*8.317</f>
        <v>292.249674382625</v>
      </c>
    </row>
    <row r="47" ht="20" customHeight="1">
      <c r="Y47" t="s" s="28">
        <v>20</v>
      </c>
      <c r="Z47" s="22">
        <f>F25*8.317</f>
        <v>408.389052579368</v>
      </c>
      <c r="AA47" s="22">
        <f>G25*8.317</f>
        <v>405.876741071184</v>
      </c>
      <c r="AB47" s="22">
        <f>H25*8.317</f>
        <v>408.435682202860</v>
      </c>
      <c r="AC47" s="22">
        <f>I25*8.317</f>
        <v>412.661881189011</v>
      </c>
      <c r="AD47" s="22">
        <f>J25*8.317</f>
        <v>412.675258487780</v>
      </c>
      <c r="AE47" s="22">
        <f>K25*8.317</f>
        <v>408.330269291188</v>
      </c>
      <c r="AF47" s="22">
        <f>L25*8.317</f>
        <v>431.042977729396</v>
      </c>
      <c r="AG47" s="22">
        <f>M25*8.317</f>
        <v>401.796773782717</v>
      </c>
      <c r="AH47" s="22">
        <f>N25*8.317</f>
        <v>416.290691011684</v>
      </c>
      <c r="AI47" s="22">
        <f>O25*8.317</f>
        <v>428.175825155307</v>
      </c>
      <c r="AJ47" s="22">
        <f>P25*8.317</f>
        <v>419.177229711234</v>
      </c>
      <c r="AK47" s="22">
        <f>Q25*8.317</f>
        <v>419.999161976706</v>
      </c>
      <c r="AL47" s="22">
        <f>R25*8.317</f>
        <v>425.560733938714</v>
      </c>
      <c r="AM47" s="22">
        <f>S25*8.317</f>
        <v>410.199001329316</v>
      </c>
      <c r="AN47" s="22">
        <f>T25*8.317</f>
        <v>443.611893671816</v>
      </c>
      <c r="AO47" s="22">
        <f>U25*8.317</f>
        <v>336.165495911280</v>
      </c>
      <c r="AP47" s="22">
        <f>V25*8.317</f>
        <v>272.356109414819</v>
      </c>
      <c r="AQ47" s="22">
        <f>W25*8.317</f>
        <v>292.249674382625</v>
      </c>
      <c r="AR47" s="23">
        <f>X25*8.317</f>
        <v>0</v>
      </c>
    </row>
    <row r="49" ht="21" customHeight="1">
      <c r="AS49" t="s" s="25">
        <v>27</v>
      </c>
      <c r="AT49" s="26"/>
    </row>
    <row r="50" ht="21" customHeight="1">
      <c r="AS50" t="s" s="30">
        <v>28</v>
      </c>
      <c r="AT50" s="31">
        <v>0.3</v>
      </c>
    </row>
    <row r="52" ht="21" customHeight="1">
      <c r="AU52" t="s" s="25">
        <v>29</v>
      </c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26"/>
    </row>
    <row r="53" ht="20" customHeight="1">
      <c r="AU53" t="s" s="27">
        <v>1</v>
      </c>
      <c r="AV53" t="s" s="10">
        <v>2</v>
      </c>
      <c r="AW53" t="s" s="10">
        <v>3</v>
      </c>
      <c r="AX53" t="s" s="10">
        <v>4</v>
      </c>
      <c r="AY53" t="s" s="10">
        <v>5</v>
      </c>
      <c r="AZ53" t="s" s="10">
        <v>6</v>
      </c>
      <c r="BA53" t="s" s="10">
        <v>7</v>
      </c>
      <c r="BB53" t="s" s="10">
        <f>$AU60</f>
        <v>24</v>
      </c>
      <c r="BC53" t="s" s="10">
        <f>$AU61</f>
        <v>25</v>
      </c>
      <c r="BD53" t="s" s="10">
        <v>10</v>
      </c>
      <c r="BE53" t="s" s="10">
        <v>11</v>
      </c>
      <c r="BF53" t="s" s="10">
        <v>12</v>
      </c>
      <c r="BG53" t="s" s="10">
        <v>13</v>
      </c>
      <c r="BH53" t="s" s="10">
        <v>14</v>
      </c>
      <c r="BI53" t="s" s="10">
        <v>15</v>
      </c>
      <c r="BJ53" t="s" s="10">
        <v>16</v>
      </c>
      <c r="BK53" t="s" s="10">
        <v>17</v>
      </c>
      <c r="BL53" t="s" s="10">
        <v>18</v>
      </c>
      <c r="BM53" t="s" s="10">
        <v>19</v>
      </c>
      <c r="BN53" t="s" s="11">
        <v>20</v>
      </c>
    </row>
    <row r="54" ht="19" customHeight="1">
      <c r="AU54" t="s" s="12">
        <v>2</v>
      </c>
      <c r="AV54" s="13">
        <f>SQRT((F7*"1.496E11"*4/9.81/$AT$50))/60/60/24</f>
        <v>0</v>
      </c>
      <c r="AW54" s="13">
        <f>SQRT((G7*"1.496E11"*4/9.81/$AT$50))/60/60/24</f>
        <v>3.07346836476759</v>
      </c>
      <c r="AX54" s="13">
        <f>SQRT((H7*"1.496E11"*4/9.81/$AT$50))/60/60/24</f>
        <v>4.4532105768859</v>
      </c>
      <c r="AY54" s="13">
        <f>SQRT((I7*"1.496E11"*4/9.81/$AT$50))/60/60/24</f>
        <v>5.26131662660345</v>
      </c>
      <c r="AZ54" s="13">
        <f>SQRT((J7*"1.496E11"*4/9.81/$AT$50))/60/60/24</f>
        <v>5.25898318443543</v>
      </c>
      <c r="BA54" s="13">
        <f>SQRT((K7*"1.496E11"*4/9.81/$AT$50))/60/60/24</f>
        <v>6.17305850243667</v>
      </c>
      <c r="BB54" s="13">
        <f>SQRT((L7*"1.496E11"*4/9.81/$AT$50))/60/60/24</f>
        <v>8.89332487264541</v>
      </c>
      <c r="BC54" s="13">
        <f>SQRT((M7*"1.496E11"*4/9.81/$AT$50))/60/60/24</f>
        <v>8.91020920292323</v>
      </c>
      <c r="BD54" s="13">
        <f>SQRT((N7*"1.496E11"*4/9.81/$AT$50))/60/60/24</f>
        <v>8.91020920292323</v>
      </c>
      <c r="BE54" s="13">
        <f>SQRT((O7*"1.496E11"*4/9.81/$AT$50))/60/60/24</f>
        <v>8.29671673275949</v>
      </c>
      <c r="BF54" s="13">
        <f>SQRT((P7*"1.496E11"*4/9.81/$AT$50))/60/60/24</f>
        <v>8.46910740405186</v>
      </c>
      <c r="BG54" s="13">
        <f>SQRT((Q7*"1.496E11"*4/9.81/$AT$50))/60/60/24</f>
        <v>7.9869457401183</v>
      </c>
      <c r="BH54" s="13">
        <f>SQRT((R7*"1.496E11"*4/9.81/$AT$50))/60/60/24</f>
        <v>8.86257377046301</v>
      </c>
      <c r="BI54" s="13">
        <f>SQRT((S7*"1.496E11"*4/9.81/$AT$50))/60/60/24</f>
        <v>7.91060988579702</v>
      </c>
      <c r="BJ54" s="13">
        <f>SQRT((T7*"1.496E11"*4/9.81/$AT$50))/60/60/24</f>
        <v>12.0319143641708</v>
      </c>
      <c r="BK54" s="13">
        <f>SQRT((U7*"1.496E11"*4/9.81/$AT$50))/60/60/24</f>
        <v>15.9989963702808</v>
      </c>
      <c r="BL54" s="13">
        <f>SQRT((V7*"1.496E11"*4/9.81/$AT$50))/60/60/24</f>
        <v>23.3378359255303</v>
      </c>
      <c r="BM54" s="13">
        <f>SQRT((W7*"1.496E11"*4/9.81/$AT$50))/60/60/24</f>
        <v>28.5343948858531</v>
      </c>
      <c r="BN54" s="14">
        <f>SQRT((X7*"1.496E11"*4/9.81/$AT$50))/60/60/24</f>
        <v>36.5713181502732</v>
      </c>
    </row>
    <row r="55" ht="19" customHeight="1">
      <c r="AU55" t="s" s="15">
        <v>3</v>
      </c>
      <c r="AV55" s="16">
        <f>SQRT((F8*"1.496E11"*4/9.81/$AT$50))/60/60/24</f>
        <v>3.07346836476759</v>
      </c>
      <c r="AW55" s="16">
        <f>SQRT((G8*"1.496E11"*4/9.81/$AT$50))/60/60/24</f>
        <v>0</v>
      </c>
      <c r="AX55" s="16">
        <f>SQRT((H8*"1.496E11"*4/9.81/$AT$50))/60/60/24</f>
        <v>4.21264714729536</v>
      </c>
      <c r="AY55" s="16">
        <f>SQRT((I8*"1.496E11"*4/9.81/$AT$50))/60/60/24</f>
        <v>5.46547001197577</v>
      </c>
      <c r="AZ55" s="16">
        <f>SQRT((J8*"1.496E11"*4/9.81/$AT$50))/60/60/24</f>
        <v>5.46534006426542</v>
      </c>
      <c r="BA55" s="16">
        <f>SQRT((K8*"1.496E11"*4/9.81/$AT$50))/60/60/24</f>
        <v>5.89098048589622</v>
      </c>
      <c r="BB55" s="16">
        <f>SQRT((L8*"1.496E11"*4/9.81/$AT$50))/60/60/24</f>
        <v>9.31398857856782</v>
      </c>
      <c r="BC55" s="16">
        <f>SQRT((M8*"1.496E11"*4/9.81/$AT$50))/60/60/24</f>
        <v>9.010611499282319</v>
      </c>
      <c r="BD55" s="16">
        <f>SQRT((N8*"1.496E11"*4/9.81/$AT$50))/60/60/24</f>
        <v>8.87090759765232</v>
      </c>
      <c r="BE55" s="16">
        <f>SQRT((O8*"1.496E11"*4/9.81/$AT$50))/60/60/24</f>
        <v>8.83425755668701</v>
      </c>
      <c r="BF55" s="16">
        <f>SQRT((P8*"1.496E11"*4/9.81/$AT$50))/60/60/24</f>
        <v>8.93335895236291</v>
      </c>
      <c r="BG55" s="16">
        <f>SQRT((Q8*"1.496E11"*4/9.81/$AT$50))/60/60/24</f>
        <v>8.503194725389241</v>
      </c>
      <c r="BH55" s="16">
        <f>SQRT((R8*"1.496E11"*4/9.81/$AT$50))/60/60/24</f>
        <v>9.362406508824479</v>
      </c>
      <c r="BI55" s="16">
        <f>SQRT((S8*"1.496E11"*4/9.81/$AT$50))/60/60/24</f>
        <v>8.2503936290233</v>
      </c>
      <c r="BJ55" s="16">
        <f>SQRT((T8*"1.496E11"*4/9.81/$AT$50))/60/60/24</f>
        <v>12.2162638395426</v>
      </c>
      <c r="BK55" s="16">
        <f>SQRT((U8*"1.496E11"*4/9.81/$AT$50))/60/60/24</f>
        <v>15.7084940258444</v>
      </c>
      <c r="BL55" s="16">
        <f>SQRT((V8*"1.496E11"*4/9.81/$AT$50))/60/60/24</f>
        <v>23.1356077519129</v>
      </c>
      <c r="BM55" s="16">
        <f>SQRT((W8*"1.496E11"*4/9.81/$AT$50))/60/60/24</f>
        <v>28.3750815653349</v>
      </c>
      <c r="BN55" s="17">
        <f>SQRT((X8*"1.496E11"*4/9.81/$AT$50))/60/60/24</f>
        <v>36.458655625556</v>
      </c>
    </row>
    <row r="56" ht="19" customHeight="1">
      <c r="AU56" t="s" s="12">
        <v>4</v>
      </c>
      <c r="AV56" s="13">
        <f>SQRT((F9*"1.496E11"*4/9.81/$AT$50))/60/60/24</f>
        <v>4.4532105768859</v>
      </c>
      <c r="AW56" s="13">
        <f>SQRT((G9*"1.496E11"*4/9.81/$AT$50))/60/60/24</f>
        <v>4.21264714729536</v>
      </c>
      <c r="AX56" s="13">
        <f>SQRT((H9*"1.496E11"*4/9.81/$AT$50))/60/60/24</f>
        <v>0</v>
      </c>
      <c r="AY56" s="13">
        <f>SQRT((I9*"1.496E11"*4/9.81/$AT$50))/60/60/24</f>
        <v>3.82729518563093</v>
      </c>
      <c r="AZ56" s="13">
        <f>SQRT((J9*"1.496E11"*4/9.81/$AT$50))/60/60/24</f>
        <v>3.83121870567706</v>
      </c>
      <c r="BA56" s="13">
        <f>SQRT((K9*"1.496E11"*4/9.81/$AT$50))/60/60/24</f>
        <v>4.27687174613163</v>
      </c>
      <c r="BB56" s="13">
        <f>SQRT((L9*"1.496E11"*4/9.81/$AT$50))/60/60/24</f>
        <v>8.82153816077907</v>
      </c>
      <c r="BC56" s="13">
        <f>SQRT((M9*"1.496E11"*4/9.81/$AT$50))/60/60/24</f>
        <v>9.91593193415383</v>
      </c>
      <c r="BD56" s="13">
        <f>SQRT((N9*"1.496E11"*4/9.81/$AT$50))/60/60/24</f>
        <v>7.81220310830786</v>
      </c>
      <c r="BE56" s="13">
        <f>SQRT((O9*"1.496E11"*4/9.81/$AT$50))/60/60/24</f>
        <v>8.82800057996926</v>
      </c>
      <c r="BF56" s="13">
        <f>SQRT((P9*"1.496E11"*4/9.81/$AT$50))/60/60/24</f>
        <v>9.447020350088181</v>
      </c>
      <c r="BG56" s="13">
        <f>SQRT((Q9*"1.496E11"*4/9.81/$AT$50))/60/60/24</f>
        <v>8.98154795406233</v>
      </c>
      <c r="BH56" s="13">
        <f>SQRT((R9*"1.496E11"*4/9.81/$AT$50))/60/60/24</f>
        <v>9.640688498344661</v>
      </c>
      <c r="BI56" s="13">
        <f>SQRT((S9*"1.496E11"*4/9.81/$AT$50))/60/60/24</f>
        <v>9.06827585257775</v>
      </c>
      <c r="BJ56" s="13">
        <f>SQRT((T9*"1.496E11"*4/9.81/$AT$50))/60/60/24</f>
        <v>11.5684387817959</v>
      </c>
      <c r="BK56" s="13">
        <f>SQRT((U9*"1.496E11"*4/9.81/$AT$50))/60/60/24</f>
        <v>15.8703483600842</v>
      </c>
      <c r="BL56" s="13">
        <f>SQRT((V9*"1.496E11"*4/9.81/$AT$50))/60/60/24</f>
        <v>23.1833263697716</v>
      </c>
      <c r="BM56" s="13">
        <f>SQRT((W9*"1.496E11"*4/9.81/$AT$50))/60/60/24</f>
        <v>28.3017316415887</v>
      </c>
      <c r="BN56" s="14">
        <f>SQRT((X9*"1.496E11"*4/9.81/$AT$50))/60/60/24</f>
        <v>36.5734059365523</v>
      </c>
    </row>
    <row r="57" ht="19" customHeight="1">
      <c r="AU57" t="s" s="15">
        <v>5</v>
      </c>
      <c r="AV57" s="16">
        <f>SQRT((F10*"1.496E11"*4/9.81/$AT$50))/60/60/24</f>
        <v>5.26131662660345</v>
      </c>
      <c r="AW57" s="16">
        <f>SQRT((G10*"1.496E11"*4/9.81/$AT$50))/60/60/24</f>
        <v>5.46547001197577</v>
      </c>
      <c r="AX57" s="16">
        <f>SQRT((H10*"1.496E11"*4/9.81/$AT$50))/60/60/24</f>
        <v>3.82729518563093</v>
      </c>
      <c r="AY57" s="16">
        <f>SQRT((I10*"1.496E11"*4/9.81/$AT$50))/60/60/24</f>
        <v>0</v>
      </c>
      <c r="AZ57" s="16">
        <f>SQRT((J10*"1.496E11"*4/9.81/$AT$50))/60/60/24</f>
        <v>0.271552329151606</v>
      </c>
      <c r="BA57" s="16">
        <f>SQRT((K10*"1.496E11"*4/9.81/$AT$50))/60/60/24</f>
        <v>4.54935025884601</v>
      </c>
      <c r="BB57" s="16">
        <f>SQRT((L10*"1.496E11"*4/9.81/$AT$50))/60/60/24</f>
        <v>8.017073551013141</v>
      </c>
      <c r="BC57" s="16">
        <f>SQRT((M10*"1.496E11"*4/9.81/$AT$50))/60/60/24</f>
        <v>10.3240529781697</v>
      </c>
      <c r="BD57" s="16">
        <f>SQRT((N10*"1.496E11"*4/9.81/$AT$50))/60/60/24</f>
        <v>7.25997972490675</v>
      </c>
      <c r="BE57" s="16">
        <f>SQRT((O10*"1.496E11"*4/9.81/$AT$50))/60/60/24</f>
        <v>8.34921228175417</v>
      </c>
      <c r="BF57" s="16">
        <f>SQRT((P10*"1.496E11"*4/9.81/$AT$50))/60/60/24</f>
        <v>9.39727382065116</v>
      </c>
      <c r="BG57" s="16">
        <f>SQRT((Q10*"1.496E11"*4/9.81/$AT$50))/60/60/24</f>
        <v>8.885868112004539</v>
      </c>
      <c r="BH57" s="16">
        <f>SQRT((R10*"1.496E11"*4/9.81/$AT$50))/60/60/24</f>
        <v>9.395569653603429</v>
      </c>
      <c r="BI57" s="16">
        <f>SQRT((S10*"1.496E11"*4/9.81/$AT$50))/60/60/24</f>
        <v>9.292241411283481</v>
      </c>
      <c r="BJ57" s="16">
        <f>SQRT((T10*"1.496E11"*4/9.81/$AT$50))/60/60/24</f>
        <v>10.940147983051</v>
      </c>
      <c r="BK57" s="16">
        <f>SQRT((U10*"1.496E11"*4/9.81/$AT$50))/60/60/24</f>
        <v>16.2833065018573</v>
      </c>
      <c r="BL57" s="16">
        <f>SQRT((V10*"1.496E11"*4/9.81/$AT$50))/60/60/24</f>
        <v>23.4377262953785</v>
      </c>
      <c r="BM57" s="16">
        <f>SQRT((W10*"1.496E11"*4/9.81/$AT$50))/60/60/24</f>
        <v>28.4427725907725</v>
      </c>
      <c r="BN57" s="17">
        <f>SQRT((X10*"1.496E11"*4/9.81/$AT$50))/60/60/24</f>
        <v>36.7621366442042</v>
      </c>
    </row>
    <row r="58" ht="19" customHeight="1">
      <c r="AU58" t="s" s="12">
        <v>6</v>
      </c>
      <c r="AV58" s="13">
        <f>SQRT((F11*"1.496E11"*4/9.81/$AT$50))/60/60/24</f>
        <v>5.25898318443543</v>
      </c>
      <c r="AW58" s="13">
        <f>SQRT((G11*"1.496E11"*4/9.81/$AT$50))/60/60/24</f>
        <v>5.46534006426542</v>
      </c>
      <c r="AX58" s="13">
        <f>SQRT((H11*"1.496E11"*4/9.81/$AT$50))/60/60/24</f>
        <v>3.83121870567706</v>
      </c>
      <c r="AY58" s="13">
        <f>SQRT((I11*"1.496E11"*4/9.81/$AT$50))/60/60/24</f>
        <v>0.271552329151606</v>
      </c>
      <c r="AZ58" s="13">
        <f>SQRT((J11*"1.496E11"*4/9.81/$AT$50))/60/60/24</f>
        <v>0</v>
      </c>
      <c r="BA58" s="13">
        <f>SQRT((K11*"1.496E11"*4/9.81/$AT$50))/60/60/24</f>
        <v>4.55738459717698</v>
      </c>
      <c r="BB58" s="13">
        <f>SQRT((L11*"1.496E11"*4/9.81/$AT$50))/60/60/24</f>
        <v>8.01365823942969</v>
      </c>
      <c r="BC58" s="13">
        <f>SQRT((M11*"1.496E11"*4/9.81/$AT$50))/60/60/24</f>
        <v>10.322384203006</v>
      </c>
      <c r="BD58" s="13">
        <f>SQRT((N11*"1.496E11"*4/9.81/$AT$50))/60/60/24</f>
        <v>7.26300051314751</v>
      </c>
      <c r="BE58" s="13">
        <f>SQRT((O11*"1.496E11"*4/9.81/$AT$50))/60/60/24</f>
        <v>8.344993254244679</v>
      </c>
      <c r="BF58" s="13">
        <f>SQRT((P11*"1.496E11"*4/9.81/$AT$50))/60/60/24</f>
        <v>9.39371713840691</v>
      </c>
      <c r="BG58" s="13">
        <f>SQRT((Q11*"1.496E11"*4/9.81/$AT$50))/60/60/24</f>
        <v>8.882055383776359</v>
      </c>
      <c r="BH58" s="13">
        <f>SQRT((R11*"1.496E11"*4/9.81/$AT$50))/60/60/24</f>
        <v>9.3917018912357</v>
      </c>
      <c r="BI58" s="13">
        <f>SQRT((S11*"1.496E11"*4/9.81/$AT$50))/60/60/24</f>
        <v>9.289433520906099</v>
      </c>
      <c r="BJ58" s="13">
        <f>SQRT((T11*"1.496E11"*4/9.81/$AT$50))/60/60/24</f>
        <v>10.9396689905862</v>
      </c>
      <c r="BK58" s="13">
        <f>SQRT((U11*"1.496E11"*4/9.81/$AT$50))/60/60/24</f>
        <v>16.2849949094188</v>
      </c>
      <c r="BL58" s="13">
        <f>SQRT((V11*"1.496E11"*4/9.81/$AT$50))/60/60/24</f>
        <v>23.4390794621565</v>
      </c>
      <c r="BM58" s="13">
        <f>SQRT((W11*"1.496E11"*4/9.81/$AT$50))/60/60/24</f>
        <v>28.4440505539909</v>
      </c>
      <c r="BN58" s="14">
        <f>SQRT((X11*"1.496E11"*4/9.81/$AT$50))/60/60/24</f>
        <v>36.7627325001849</v>
      </c>
    </row>
    <row r="59" ht="19" customHeight="1">
      <c r="AU59" t="s" s="15">
        <v>7</v>
      </c>
      <c r="AV59" s="16">
        <f>SQRT((F12*"1.496E11"*4/9.81/$AT$50))/60/60/24</f>
        <v>6.17305850243667</v>
      </c>
      <c r="AW59" s="16">
        <f>SQRT((G12*"1.496E11"*4/9.81/$AT$50))/60/60/24</f>
        <v>5.89098048589622</v>
      </c>
      <c r="AX59" s="16">
        <f>SQRT((H12*"1.496E11"*4/9.81/$AT$50))/60/60/24</f>
        <v>4.27687174613163</v>
      </c>
      <c r="AY59" s="16">
        <f>SQRT((I12*"1.496E11"*4/9.81/$AT$50))/60/60/24</f>
        <v>4.54935025884601</v>
      </c>
      <c r="AZ59" s="16">
        <f>SQRT((J12*"1.496E11"*4/9.81/$AT$50))/60/60/24</f>
        <v>4.55738459717698</v>
      </c>
      <c r="BA59" s="16">
        <f>SQRT((K12*"1.496E11"*4/9.81/$AT$50))/60/60/24</f>
        <v>0</v>
      </c>
      <c r="BB59" s="16">
        <f>SQRT((L12*"1.496E11"*4/9.81/$AT$50))/60/60/24</f>
        <v>9.052443217708401</v>
      </c>
      <c r="BC59" s="16">
        <f>SQRT((M12*"1.496E11"*4/9.81/$AT$50))/60/60/24</f>
        <v>10.7612535005134</v>
      </c>
      <c r="BD59" s="16">
        <f>SQRT((N12*"1.496E11"*4/9.81/$AT$50))/60/60/24</f>
        <v>6.76919714338878</v>
      </c>
      <c r="BE59" s="16">
        <f>SQRT((O12*"1.496E11"*4/9.81/$AT$50))/60/60/24</f>
        <v>9.48557050775338</v>
      </c>
      <c r="BF59" s="16">
        <f>SQRT((P12*"1.496E11"*4/9.81/$AT$50))/60/60/24</f>
        <v>10.3178088902165</v>
      </c>
      <c r="BG59" s="16">
        <f>SQRT((Q12*"1.496E11"*4/9.81/$AT$50))/60/60/24</f>
        <v>9.87614629815941</v>
      </c>
      <c r="BH59" s="16">
        <f>SQRT((R12*"1.496E11"*4/9.81/$AT$50))/60/60/24</f>
        <v>10.4049343486593</v>
      </c>
      <c r="BI59" s="16">
        <f>SQRT((S12*"1.496E11"*4/9.81/$AT$50))/60/60/24</f>
        <v>10.0247759781228</v>
      </c>
      <c r="BJ59" s="16">
        <f>SQRT((T12*"1.496E11"*4/9.81/$AT$50))/60/60/24</f>
        <v>11.2487617520921</v>
      </c>
      <c r="BK59" s="16">
        <f>SQRT((U12*"1.496E11"*4/9.81/$AT$50))/60/60/24</f>
        <v>15.7645909164736</v>
      </c>
      <c r="BL59" s="16">
        <f>SQRT((V12*"1.496E11"*4/9.81/$AT$50))/60/60/24</f>
        <v>23.0332469369011</v>
      </c>
      <c r="BM59" s="16">
        <f>SQRT((W12*"1.496E11"*4/9.81/$AT$50))/60/60/24</f>
        <v>28.0774125492708</v>
      </c>
      <c r="BN59" s="17">
        <f>SQRT((X12*"1.496E11"*4/9.81/$AT$50))/60/60/24</f>
        <v>36.568686028176</v>
      </c>
    </row>
    <row r="60" ht="19" customHeight="1">
      <c r="AU60" t="s" s="12">
        <v>24</v>
      </c>
      <c r="AV60" s="13">
        <f>SQRT((F13*"1.496E11"*4/9.81/$AT$50))/60/60/24</f>
        <v>8.89332487264541</v>
      </c>
      <c r="AW60" s="13">
        <f>SQRT((G13*"1.496E11"*4/9.81/$AT$50))/60/60/24</f>
        <v>9.31398857856782</v>
      </c>
      <c r="AX60" s="13">
        <f>SQRT((H13*"1.496E11"*4/9.81/$AT$50))/60/60/24</f>
        <v>8.82153816077907</v>
      </c>
      <c r="AY60" s="13">
        <f>SQRT((I13*"1.496E11"*4/9.81/$AT$50))/60/60/24</f>
        <v>8.017073551013141</v>
      </c>
      <c r="AZ60" s="13">
        <f>SQRT((J13*"1.496E11"*4/9.81/$AT$50))/60/60/24</f>
        <v>8.01365823942969</v>
      </c>
      <c r="BA60" s="13">
        <f>SQRT((K13*"1.496E11"*4/9.81/$AT$50))/60/60/24</f>
        <v>9.052443217708401</v>
      </c>
      <c r="BB60" s="13">
        <f>SQRT((L13*"1.496E11"*4/9.81/$AT$50))/60/60/24</f>
        <v>0</v>
      </c>
      <c r="BC60" s="13">
        <f>SQRT((M13*"1.496E11"*4/9.81/$AT$50))/60/60/24</f>
        <v>11.7163258365928</v>
      </c>
      <c r="BD60" s="13">
        <f>SQRT((N13*"1.496E11"*4/9.81/$AT$50))/60/60/24</f>
        <v>8.89966776156017</v>
      </c>
      <c r="BE60" s="13">
        <f>SQRT((O13*"1.496E11"*4/9.81/$AT$50))/60/60/24</f>
        <v>6.82972229443022</v>
      </c>
      <c r="BF60" s="13">
        <f>SQRT((P13*"1.496E11"*4/9.81/$AT$50))/60/60/24</f>
        <v>9.29440659341388</v>
      </c>
      <c r="BG60" s="13">
        <f>SQRT((Q13*"1.496E11"*4/9.81/$AT$50))/60/60/24</f>
        <v>8.83504293370871</v>
      </c>
      <c r="BH60" s="13">
        <f>SQRT((R13*"1.496E11"*4/9.81/$AT$50))/60/60/24</f>
        <v>8.365024981350119</v>
      </c>
      <c r="BI60" s="13">
        <f>SQRT((S13*"1.496E11"*4/9.81/$AT$50))/60/60/24</f>
        <v>10.2307959251841</v>
      </c>
      <c r="BJ60" s="13">
        <f>SQRT((T13*"1.496E11"*4/9.81/$AT$50))/60/60/24</f>
        <v>9.03355337902021</v>
      </c>
      <c r="BK60" s="13">
        <f>SQRT((U13*"1.496E11"*4/9.81/$AT$50))/60/60/24</f>
        <v>18.1453851249498</v>
      </c>
      <c r="BL60" s="13">
        <f>SQRT((V13*"1.496E11"*4/9.81/$AT$50))/60/60/24</f>
        <v>24.7469927004521</v>
      </c>
      <c r="BM60" s="13">
        <f>SQRT((W13*"1.496E11"*4/9.81/$AT$50))/60/60/24</f>
        <v>29.3917144947181</v>
      </c>
      <c r="BN60" s="14">
        <f>SQRT((X13*"1.496E11"*4/9.81/$AT$50))/60/60/24</f>
        <v>37.5719603439373</v>
      </c>
    </row>
    <row r="61" ht="19" customHeight="1">
      <c r="AU61" t="s" s="15">
        <v>25</v>
      </c>
      <c r="AV61" s="16">
        <f>SQRT((F14*"1.496E11"*4/9.81/$AT$50))/60/60/24</f>
        <v>8.91020920292323</v>
      </c>
      <c r="AW61" s="16">
        <f>SQRT((G14*"1.496E11"*4/9.81/$AT$50))/60/60/24</f>
        <v>9.010611499282319</v>
      </c>
      <c r="AX61" s="16">
        <f>SQRT((H14*"1.496E11"*4/9.81/$AT$50))/60/60/24</f>
        <v>9.91593193415383</v>
      </c>
      <c r="AY61" s="16">
        <f>SQRT((I14*"1.496E11"*4/9.81/$AT$50))/60/60/24</f>
        <v>10.3240529781697</v>
      </c>
      <c r="AZ61" s="16">
        <f>SQRT((J14*"1.496E11"*4/9.81/$AT$50))/60/60/24</f>
        <v>10.322384203006</v>
      </c>
      <c r="BA61" s="16">
        <f>SQRT((K14*"1.496E11"*4/9.81/$AT$50))/60/60/24</f>
        <v>10.7612535005134</v>
      </c>
      <c r="BB61" s="16">
        <f>SQRT((L14*"1.496E11"*4/9.81/$AT$50))/60/60/24</f>
        <v>11.7163258365928</v>
      </c>
      <c r="BC61" s="16">
        <f>SQRT((M14*"1.496E11"*4/9.81/$AT$50))/60/60/24</f>
        <v>0</v>
      </c>
      <c r="BD61" s="16">
        <f>SQRT((N14*"1.496E11"*4/9.81/$AT$50))/60/60/24</f>
        <v>12.6009386983556</v>
      </c>
      <c r="BE61" s="16">
        <f>SQRT((O14*"1.496E11"*4/9.81/$AT$50))/60/60/24</f>
        <v>10.1325832162816</v>
      </c>
      <c r="BF61" s="16">
        <f>SQRT((P14*"1.496E11"*4/9.81/$AT$50))/60/60/24</f>
        <v>8.071015848268679</v>
      </c>
      <c r="BG61" s="16">
        <f>SQRT((Q14*"1.496E11"*4/9.81/$AT$50))/60/60/24</f>
        <v>8.21122179567309</v>
      </c>
      <c r="BH61" s="16">
        <f>SQRT((R14*"1.496E11"*4/9.81/$AT$50))/60/60/24</f>
        <v>9.3650110761278</v>
      </c>
      <c r="BI61" s="16">
        <f>SQRT((S14*"1.496E11"*4/9.81/$AT$50))/60/60/24</f>
        <v>6.06419098822439</v>
      </c>
      <c r="BJ61" s="16">
        <f>SQRT((T14*"1.496E11"*4/9.81/$AT$50))/60/60/24</f>
        <v>14.6631724508012</v>
      </c>
      <c r="BK61" s="16">
        <f>SQRT((U14*"1.496E11"*4/9.81/$AT$50))/60/60/24</f>
        <v>16.1695198345516</v>
      </c>
      <c r="BL61" s="16">
        <f>SQRT((V14*"1.496E11"*4/9.81/$AT$50))/60/60/24</f>
        <v>23.5507193827613</v>
      </c>
      <c r="BM61" s="16">
        <f>SQRT((W14*"1.496E11"*4/9.81/$AT$50))/60/60/24</f>
        <v>29.1306670665654</v>
      </c>
      <c r="BN61" s="17">
        <f>SQRT((X14*"1.496E11"*4/9.81/$AT$50))/60/60/24</f>
        <v>36.2749473519857</v>
      </c>
    </row>
    <row r="62" ht="19" customHeight="1">
      <c r="AU62" t="s" s="12">
        <v>10</v>
      </c>
      <c r="AV62" s="13">
        <f>SQRT((F15*"1.496E11"*4/9.81/$AT$50))/60/60/24</f>
        <v>8.91020920292323</v>
      </c>
      <c r="AW62" s="13">
        <f>SQRT((G15*"1.496E11"*4/9.81/$AT$50))/60/60/24</f>
        <v>8.87090759765232</v>
      </c>
      <c r="AX62" s="13">
        <f>SQRT((H15*"1.496E11"*4/9.81/$AT$50))/60/60/24</f>
        <v>7.81220310830786</v>
      </c>
      <c r="AY62" s="13">
        <f>SQRT((I15*"1.496E11"*4/9.81/$AT$50))/60/60/24</f>
        <v>7.25997972490675</v>
      </c>
      <c r="AZ62" s="13">
        <f>SQRT((J15*"1.496E11"*4/9.81/$AT$50))/60/60/24</f>
        <v>7.26300051314751</v>
      </c>
      <c r="BA62" s="13">
        <f>SQRT((K15*"1.496E11"*4/9.81/$AT$50))/60/60/24</f>
        <v>6.76919714338878</v>
      </c>
      <c r="BB62" s="13">
        <f>SQRT((L15*"1.496E11"*4/9.81/$AT$50))/60/60/24</f>
        <v>8.89966776156017</v>
      </c>
      <c r="BC62" s="13">
        <f>SQRT((M15*"1.496E11"*4/9.81/$AT$50))/60/60/24</f>
        <v>12.6009386983556</v>
      </c>
      <c r="BD62" s="13">
        <f>SQRT((N15*"1.496E11"*4/9.81/$AT$50))/60/60/24</f>
        <v>0</v>
      </c>
      <c r="BE62" s="13">
        <f>SQRT((O15*"1.496E11"*4/9.81/$AT$50))/60/60/24</f>
        <v>10.3649793395382</v>
      </c>
      <c r="BF62" s="13">
        <f>SQRT((P15*"1.496E11"*4/9.81/$AT$50))/60/60/24</f>
        <v>11.6864023673994</v>
      </c>
      <c r="BG62" s="13">
        <f>SQRT((Q15*"1.496E11"*4/9.81/$AT$50))/60/60/24</f>
        <v>11.2815946748013</v>
      </c>
      <c r="BH62" s="13">
        <f>SQRT((R15*"1.496E11"*4/9.81/$AT$50))/60/60/24</f>
        <v>11.4608212624939</v>
      </c>
      <c r="BI62" s="13">
        <f>SQRT((S15*"1.496E11"*4/9.81/$AT$50))/60/60/24</f>
        <v>11.7537680940108</v>
      </c>
      <c r="BJ62" s="13">
        <f>SQRT((T15*"1.496E11"*4/9.81/$AT$50))/60/60/24</f>
        <v>9.542662660313029</v>
      </c>
      <c r="BK62" s="13">
        <f>SQRT((U15*"1.496E11"*4/9.81/$AT$50))/60/60/24</f>
        <v>16.564584216190</v>
      </c>
      <c r="BL62" s="13">
        <f>SQRT((V15*"1.496E11"*4/9.81/$AT$50))/60/60/24</f>
        <v>23.369891936420</v>
      </c>
      <c r="BM62" s="13">
        <f>SQRT((W15*"1.496E11"*4/9.81/$AT$50))/60/60/24</f>
        <v>28.042232067532</v>
      </c>
      <c r="BN62" s="14">
        <f>SQRT((X15*"1.496E11"*4/9.81/$AT$50))/60/60/24</f>
        <v>36.9234197869104</v>
      </c>
    </row>
    <row r="63" ht="19" customHeight="1">
      <c r="AU63" t="s" s="15">
        <v>11</v>
      </c>
      <c r="AV63" s="16">
        <f>SQRT((F16*"1.496E11"*4/9.81/$AT$50))/60/60/24</f>
        <v>8.29671673275949</v>
      </c>
      <c r="AW63" s="16">
        <f>SQRT((G16*"1.496E11"*4/9.81/$AT$50))/60/60/24</f>
        <v>8.83425755668701</v>
      </c>
      <c r="AX63" s="16">
        <f>SQRT((H16*"1.496E11"*4/9.81/$AT$50))/60/60/24</f>
        <v>8.82800057996926</v>
      </c>
      <c r="AY63" s="16">
        <f>SQRT((I16*"1.496E11"*4/9.81/$AT$50))/60/60/24</f>
        <v>8.34921228175417</v>
      </c>
      <c r="AZ63" s="16">
        <f>SQRT((J16*"1.496E11"*4/9.81/$AT$50))/60/60/24</f>
        <v>8.344993254244679</v>
      </c>
      <c r="BA63" s="16">
        <f>SQRT((K16*"1.496E11"*4/9.81/$AT$50))/60/60/24</f>
        <v>9.48557050775338</v>
      </c>
      <c r="BB63" s="16">
        <f>SQRT((L16*"1.496E11"*4/9.81/$AT$50))/60/60/24</f>
        <v>6.82972229443022</v>
      </c>
      <c r="BC63" s="16">
        <f>SQRT((M16*"1.496E11"*4/9.81/$AT$50))/60/60/24</f>
        <v>10.1325832162816</v>
      </c>
      <c r="BD63" s="16">
        <f>SQRT((N16*"1.496E11"*4/9.81/$AT$50))/60/60/24</f>
        <v>10.3649793395382</v>
      </c>
      <c r="BE63" s="16">
        <f>SQRT((O16*"1.496E11"*4/9.81/$AT$50))/60/60/24</f>
        <v>0</v>
      </c>
      <c r="BF63" s="16">
        <f>SQRT((P16*"1.496E11"*4/9.81/$AT$50))/60/60/24</f>
        <v>7.14836459486521</v>
      </c>
      <c r="BG63" s="16">
        <f>SQRT((Q16*"1.496E11"*4/9.81/$AT$50))/60/60/24</f>
        <v>6.30073804798351</v>
      </c>
      <c r="BH63" s="16">
        <f>SQRT((R16*"1.496E11"*4/9.81/$AT$50))/60/60/24</f>
        <v>6.02325686835681</v>
      </c>
      <c r="BI63" s="16">
        <f>SQRT((S16*"1.496E11"*4/9.81/$AT$50))/60/60/24</f>
        <v>8.46846220783187</v>
      </c>
      <c r="BJ63" s="16">
        <f>SQRT((T16*"1.496E11"*4/9.81/$AT$50))/60/60/24</f>
        <v>11.1234776514838</v>
      </c>
      <c r="BK63" s="16">
        <f>SQRT((U16*"1.496E11"*4/9.81/$AT$50))/60/60/24</f>
        <v>17.9663482308057</v>
      </c>
      <c r="BL63" s="16">
        <f>SQRT((V16*"1.496E11"*4/9.81/$AT$50))/60/60/24</f>
        <v>24.7189918638736</v>
      </c>
      <c r="BM63" s="16">
        <f>SQRT((W16*"1.496E11"*4/9.81/$AT$50))/60/60/24</f>
        <v>29.601105998434</v>
      </c>
      <c r="BN63" s="17">
        <f>SQRT((X16*"1.496E11"*4/9.81/$AT$50))/60/60/24</f>
        <v>37.4467938483768</v>
      </c>
    </row>
    <row r="64" ht="19" customHeight="1">
      <c r="AU64" t="s" s="12">
        <v>12</v>
      </c>
      <c r="AV64" s="13">
        <f>SQRT((F17*"1.496E11"*4/9.81/$AT$50))/60/60/24</f>
        <v>8.46910740405186</v>
      </c>
      <c r="AW64" s="13">
        <f>SQRT((G17*"1.496E11"*4/9.81/$AT$50))/60/60/24</f>
        <v>8.93335895236291</v>
      </c>
      <c r="AX64" s="13">
        <f>SQRT((H17*"1.496E11"*4/9.81/$AT$50))/60/60/24</f>
        <v>9.447020350088181</v>
      </c>
      <c r="AY64" s="13">
        <f>SQRT((I17*"1.496E11"*4/9.81/$AT$50))/60/60/24</f>
        <v>9.39727382065116</v>
      </c>
      <c r="AZ64" s="13">
        <f>SQRT((J17*"1.496E11"*4/9.81/$AT$50))/60/60/24</f>
        <v>9.39371713840691</v>
      </c>
      <c r="BA64" s="13">
        <f>SQRT((K17*"1.496E11"*4/9.81/$AT$50))/60/60/24</f>
        <v>10.3178088902165</v>
      </c>
      <c r="BB64" s="13">
        <f>SQRT((L17*"1.496E11"*4/9.81/$AT$50))/60/60/24</f>
        <v>9.29440659341388</v>
      </c>
      <c r="BC64" s="13">
        <f>SQRT((M17*"1.496E11"*4/9.81/$AT$50))/60/60/24</f>
        <v>8.071015848268679</v>
      </c>
      <c r="BD64" s="13">
        <f>SQRT((N17*"1.496E11"*4/9.81/$AT$50))/60/60/24</f>
        <v>11.6864023673994</v>
      </c>
      <c r="BE64" s="13">
        <f>SQRT((O17*"1.496E11"*4/9.81/$AT$50))/60/60/24</f>
        <v>7.14836459486521</v>
      </c>
      <c r="BF64" s="13">
        <f>SQRT((P17*"1.496E11"*4/9.81/$AT$50))/60/60/24</f>
        <v>0</v>
      </c>
      <c r="BG64" s="13">
        <f>SQRT((Q17*"1.496E11"*4/9.81/$AT$50))/60/60/24</f>
        <v>3.74356807484608</v>
      </c>
      <c r="BH64" s="13">
        <f>SQRT((R17*"1.496E11"*4/9.81/$AT$50))/60/60/24</f>
        <v>4.83122900977845</v>
      </c>
      <c r="BI64" s="13">
        <f>SQRT((S17*"1.496E11"*4/9.81/$AT$50))/60/60/24</f>
        <v>5.50810732656224</v>
      </c>
      <c r="BJ64" s="13">
        <f>SQRT((T17*"1.496E11"*4/9.81/$AT$50))/60/60/24</f>
        <v>12.9596066228639</v>
      </c>
      <c r="BK64" s="13">
        <f>SQRT((U17*"1.496E11"*4/9.81/$AT$50))/60/60/24</f>
        <v>17.6285575043312</v>
      </c>
      <c r="BL64" s="13">
        <f>SQRT((V17*"1.496E11"*4/9.81/$AT$50))/60/60/24</f>
        <v>24.568740216420</v>
      </c>
      <c r="BM64" s="13">
        <f>SQRT((W17*"1.496E11"*4/9.81/$AT$50))/60/60/24</f>
        <v>29.716732935857</v>
      </c>
      <c r="BN64" s="14">
        <f>SQRT((X17*"1.496E11"*4/9.81/$AT$50))/60/60/24</f>
        <v>37.0512112119906</v>
      </c>
    </row>
    <row r="65" ht="19" customHeight="1">
      <c r="AU65" t="s" s="15">
        <v>13</v>
      </c>
      <c r="AV65" s="16">
        <f>SQRT((F18*"1.496E11"*4/9.81/$AT$50))/60/60/24</f>
        <v>7.9869457401183</v>
      </c>
      <c r="AW65" s="16">
        <f>SQRT((G18*"1.496E11"*4/9.81/$AT$50))/60/60/24</f>
        <v>8.503194725389241</v>
      </c>
      <c r="AX65" s="16">
        <f>SQRT((H18*"1.496E11"*4/9.81/$AT$50))/60/60/24</f>
        <v>8.98154795406233</v>
      </c>
      <c r="AY65" s="16">
        <f>SQRT((I18*"1.496E11"*4/9.81/$AT$50))/60/60/24</f>
        <v>8.885868112004539</v>
      </c>
      <c r="AZ65" s="16">
        <f>SQRT((J18*"1.496E11"*4/9.81/$AT$50))/60/60/24</f>
        <v>8.882055383776359</v>
      </c>
      <c r="BA65" s="16">
        <f>SQRT((K18*"1.496E11"*4/9.81/$AT$50))/60/60/24</f>
        <v>9.87614629815941</v>
      </c>
      <c r="BB65" s="16">
        <f>SQRT((L18*"1.496E11"*4/9.81/$AT$50))/60/60/24</f>
        <v>8.83504293370871</v>
      </c>
      <c r="BC65" s="16">
        <f>SQRT((M18*"1.496E11"*4/9.81/$AT$50))/60/60/24</f>
        <v>8.21122179567309</v>
      </c>
      <c r="BD65" s="16">
        <f>SQRT((N18*"1.496E11"*4/9.81/$AT$50))/60/60/24</f>
        <v>11.2815946748013</v>
      </c>
      <c r="BE65" s="16">
        <f>SQRT((O18*"1.496E11"*4/9.81/$AT$50))/60/60/24</f>
        <v>6.30073804798351</v>
      </c>
      <c r="BF65" s="16">
        <f>SQRT((P18*"1.496E11"*4/9.81/$AT$50))/60/60/24</f>
        <v>3.74356807484608</v>
      </c>
      <c r="BG65" s="16">
        <f>SQRT((Q18*"1.496E11"*4/9.81/$AT$50))/60/60/24</f>
        <v>0</v>
      </c>
      <c r="BH65" s="16">
        <f>SQRT((R18*"1.496E11"*4/9.81/$AT$50))/60/60/24</f>
        <v>4.75668154163178</v>
      </c>
      <c r="BI65" s="16">
        <f>SQRT((S18*"1.496E11"*4/9.81/$AT$50))/60/60/24</f>
        <v>5.84995033386369</v>
      </c>
      <c r="BJ65" s="16">
        <f>SQRT((T18*"1.496E11"*4/9.81/$AT$50))/60/60/24</f>
        <v>12.6105850643785</v>
      </c>
      <c r="BK65" s="16">
        <f>SQRT((U18*"1.496E11"*4/9.81/$AT$50))/60/60/24</f>
        <v>17.5376905409238</v>
      </c>
      <c r="BL65" s="16">
        <f>SQRT((V18*"1.496E11"*4/9.81/$AT$50))/60/60/24</f>
        <v>24.4867803352032</v>
      </c>
      <c r="BM65" s="16">
        <f>SQRT((W18*"1.496E11"*4/9.81/$AT$50))/60/60/24</f>
        <v>29.6066435082309</v>
      </c>
      <c r="BN65" s="17">
        <f>SQRT((X18*"1.496E11"*4/9.81/$AT$50))/60/60/24</f>
        <v>37.0875188521834</v>
      </c>
    </row>
    <row r="66" ht="19" customHeight="1">
      <c r="AU66" t="s" s="12">
        <v>14</v>
      </c>
      <c r="AV66" s="13">
        <f>SQRT((F19*"1.496E11"*4/9.81/$AT$50))/60/60/24</f>
        <v>8.86257377046301</v>
      </c>
      <c r="AW66" s="13">
        <f>SQRT((G19*"1.496E11"*4/9.81/$AT$50))/60/60/24</f>
        <v>9.362406508824479</v>
      </c>
      <c r="AX66" s="13">
        <f>SQRT((H19*"1.496E11"*4/9.81/$AT$50))/60/60/24</f>
        <v>9.640688498344661</v>
      </c>
      <c r="AY66" s="13">
        <f>SQRT((I19*"1.496E11"*4/9.81/$AT$50))/60/60/24</f>
        <v>9.395569653603429</v>
      </c>
      <c r="AZ66" s="13">
        <f>SQRT((J19*"1.496E11"*4/9.81/$AT$50))/60/60/24</f>
        <v>9.3917018912357</v>
      </c>
      <c r="BA66" s="13">
        <f>SQRT((K19*"1.496E11"*4/9.81/$AT$50))/60/60/24</f>
        <v>10.4049343486593</v>
      </c>
      <c r="BB66" s="13">
        <f>SQRT((L19*"1.496E11"*4/9.81/$AT$50))/60/60/24</f>
        <v>8.365024981350119</v>
      </c>
      <c r="BC66" s="13">
        <f>SQRT((M19*"1.496E11"*4/9.81/$AT$50))/60/60/24</f>
        <v>9.3650110761278</v>
      </c>
      <c r="BD66" s="13">
        <f>SQRT((N19*"1.496E11"*4/9.81/$AT$50))/60/60/24</f>
        <v>11.4608212624939</v>
      </c>
      <c r="BE66" s="13">
        <f>SQRT((O19*"1.496E11"*4/9.81/$AT$50))/60/60/24</f>
        <v>6.02325686835681</v>
      </c>
      <c r="BF66" s="13">
        <f>SQRT((P19*"1.496E11"*4/9.81/$AT$50))/60/60/24</f>
        <v>4.83122900977845</v>
      </c>
      <c r="BG66" s="13">
        <f>SQRT((Q19*"1.496E11"*4/9.81/$AT$50))/60/60/24</f>
        <v>4.75668154163178</v>
      </c>
      <c r="BH66" s="13">
        <f>SQRT((R19*"1.496E11"*4/9.81/$AT$50))/60/60/24</f>
        <v>0</v>
      </c>
      <c r="BI66" s="13">
        <f>SQRT((S19*"1.496E11"*4/9.81/$AT$50))/60/60/24</f>
        <v>7.26392729813567</v>
      </c>
      <c r="BJ66" s="13">
        <f>SQRT((T19*"1.496E11"*4/9.81/$AT$50))/60/60/24</f>
        <v>12.2745144698656</v>
      </c>
      <c r="BK66" s="13">
        <f>SQRT((U19*"1.496E11"*4/9.81/$AT$50))/60/60/24</f>
        <v>18.0940567423704</v>
      </c>
      <c r="BL66" s="13">
        <f>SQRT((V19*"1.496E11"*4/9.81/$AT$50))/60/60/24</f>
        <v>24.8831443037071</v>
      </c>
      <c r="BM66" s="13">
        <f>SQRT((W19*"1.496E11"*4/9.81/$AT$50))/60/60/24</f>
        <v>29.8784298882061</v>
      </c>
      <c r="BN66" s="14">
        <f>SQRT((X19*"1.496E11"*4/9.81/$AT$50))/60/60/24</f>
        <v>37.3322652404405</v>
      </c>
    </row>
    <row r="67" ht="19" customHeight="1">
      <c r="AU67" t="s" s="15">
        <v>15</v>
      </c>
      <c r="AV67" s="16">
        <f>SQRT((F20*"1.496E11"*4/9.81/$AT$50))/60/60/24</f>
        <v>7.91060988579702</v>
      </c>
      <c r="AW67" s="16">
        <f>SQRT((G20*"1.496E11"*4/9.81/$AT$50))/60/60/24</f>
        <v>8.2503936290233</v>
      </c>
      <c r="AX67" s="16">
        <f>SQRT((H20*"1.496E11"*4/9.81/$AT$50))/60/60/24</f>
        <v>9.06827585257775</v>
      </c>
      <c r="AY67" s="16">
        <f>SQRT((I20*"1.496E11"*4/9.81/$AT$50))/60/60/24</f>
        <v>9.292241411283481</v>
      </c>
      <c r="AZ67" s="16">
        <f>SQRT((J20*"1.496E11"*4/9.81/$AT$50))/60/60/24</f>
        <v>9.289433520906099</v>
      </c>
      <c r="BA67" s="16">
        <f>SQRT((K20*"1.496E11"*4/9.81/$AT$50))/60/60/24</f>
        <v>10.0247759781228</v>
      </c>
      <c r="BB67" s="16">
        <f>SQRT((L20*"1.496E11"*4/9.81/$AT$50))/60/60/24</f>
        <v>10.2307959251841</v>
      </c>
      <c r="BC67" s="16">
        <f>SQRT((M20*"1.496E11"*4/9.81/$AT$50))/60/60/24</f>
        <v>6.06419098822439</v>
      </c>
      <c r="BD67" s="16">
        <f>SQRT((N20*"1.496E11"*4/9.81/$AT$50))/60/60/24</f>
        <v>11.7537680940108</v>
      </c>
      <c r="BE67" s="16">
        <f>SQRT((O20*"1.496E11"*4/9.81/$AT$50))/60/60/24</f>
        <v>8.46846220783187</v>
      </c>
      <c r="BF67" s="16">
        <f>SQRT((P20*"1.496E11"*4/9.81/$AT$50))/60/60/24</f>
        <v>5.50810732656224</v>
      </c>
      <c r="BG67" s="16">
        <f>SQRT((Q20*"1.496E11"*4/9.81/$AT$50))/60/60/24</f>
        <v>5.84995033386369</v>
      </c>
      <c r="BH67" s="16">
        <f>SQRT((R20*"1.496E11"*4/9.81/$AT$50))/60/60/24</f>
        <v>7.26392729813567</v>
      </c>
      <c r="BI67" s="16">
        <f>SQRT((S20*"1.496E11"*4/9.81/$AT$50))/60/60/24</f>
        <v>0</v>
      </c>
      <c r="BJ67" s="16">
        <f>SQRT((T20*"1.496E11"*4/9.81/$AT$50))/60/60/24</f>
        <v>13.5914235619694</v>
      </c>
      <c r="BK67" s="16">
        <f>SQRT((U20*"1.496E11"*4/9.81/$AT$50))/60/60/24</f>
        <v>16.8373423232136</v>
      </c>
      <c r="BL67" s="16">
        <f>SQRT((V20*"1.496E11"*4/9.81/$AT$50))/60/60/24</f>
        <v>24.0194210226766</v>
      </c>
      <c r="BM67" s="16">
        <f>SQRT((W20*"1.496E11"*4/9.81/$AT$50))/60/60/24</f>
        <v>29.3581979711214</v>
      </c>
      <c r="BN67" s="17">
        <f>SQRT((X20*"1.496E11"*4/9.81/$AT$50))/60/60/24</f>
        <v>36.652269186459</v>
      </c>
    </row>
    <row r="68" ht="19" customHeight="1">
      <c r="AU68" t="s" s="12">
        <v>16</v>
      </c>
      <c r="AV68" s="13">
        <f>SQRT((F21*"1.496E11"*4/9.81/$AT$50))/60/60/24</f>
        <v>12.0319143641708</v>
      </c>
      <c r="AW68" s="13">
        <f>SQRT((G21*"1.496E11"*4/9.81/$AT$50))/60/60/24</f>
        <v>12.2162638395426</v>
      </c>
      <c r="AX68" s="13">
        <f>SQRT((H21*"1.496E11"*4/9.81/$AT$50))/60/60/24</f>
        <v>11.5684387817959</v>
      </c>
      <c r="AY68" s="13">
        <f>SQRT((I21*"1.496E11"*4/9.81/$AT$50))/60/60/24</f>
        <v>10.940147983051</v>
      </c>
      <c r="AZ68" s="13">
        <f>SQRT((J21*"1.496E11"*4/9.81/$AT$50))/60/60/24</f>
        <v>10.9396689905862</v>
      </c>
      <c r="BA68" s="13">
        <f>SQRT((K21*"1.496E11"*4/9.81/$AT$50))/60/60/24</f>
        <v>11.2487617520921</v>
      </c>
      <c r="BB68" s="13">
        <f>SQRT((L21*"1.496E11"*4/9.81/$AT$50))/60/60/24</f>
        <v>9.03355337902021</v>
      </c>
      <c r="BC68" s="13">
        <f>SQRT((M21*"1.496E11"*4/9.81/$AT$50))/60/60/24</f>
        <v>14.6631724508012</v>
      </c>
      <c r="BD68" s="13">
        <f>SQRT((N21*"1.496E11"*4/9.81/$AT$50))/60/60/24</f>
        <v>9.542662660313029</v>
      </c>
      <c r="BE68" s="13">
        <f>SQRT((O21*"1.496E11"*4/9.81/$AT$50))/60/60/24</f>
        <v>11.1234776514838</v>
      </c>
      <c r="BF68" s="13">
        <f>SQRT((P21*"1.496E11"*4/9.81/$AT$50))/60/60/24</f>
        <v>12.9596066228639</v>
      </c>
      <c r="BG68" s="13">
        <f>SQRT((Q21*"1.496E11"*4/9.81/$AT$50))/60/60/24</f>
        <v>12.6105850643785</v>
      </c>
      <c r="BH68" s="13">
        <f>SQRT((R21*"1.496E11"*4/9.81/$AT$50))/60/60/24</f>
        <v>12.2745144698656</v>
      </c>
      <c r="BI68" s="13">
        <f>SQRT((S21*"1.496E11"*4/9.81/$AT$50))/60/60/24</f>
        <v>13.5914235619694</v>
      </c>
      <c r="BJ68" s="13">
        <f>SQRT((T21*"1.496E11"*4/9.81/$AT$50))/60/60/24</f>
        <v>0</v>
      </c>
      <c r="BK68" s="13">
        <f>SQRT((U21*"1.496E11"*4/9.81/$AT$50))/60/60/24</f>
        <v>19.1035747390013</v>
      </c>
      <c r="BL68" s="13">
        <f>SQRT((V21*"1.496E11"*4/9.81/$AT$50))/60/60/24</f>
        <v>25.126165324224</v>
      </c>
      <c r="BM68" s="13">
        <f>SQRT((W21*"1.496E11"*4/9.81/$AT$50))/60/60/24</f>
        <v>29.210000931225</v>
      </c>
      <c r="BN68" s="14">
        <f>SQRT((X21*"1.496E11"*4/9.81/$AT$50))/60/60/24</f>
        <v>38.1158104826349</v>
      </c>
    </row>
    <row r="69" ht="19" customHeight="1">
      <c r="AU69" t="s" s="15">
        <v>17</v>
      </c>
      <c r="AV69" s="16">
        <f>SQRT((F22*"1.496E11"*4/9.81/$AT$50))/60/60/24</f>
        <v>15.9989963702808</v>
      </c>
      <c r="AW69" s="16">
        <f>SQRT((G22*"1.496E11"*4/9.81/$AT$50))/60/60/24</f>
        <v>15.7084940258444</v>
      </c>
      <c r="AX69" s="16">
        <f>SQRT((H22*"1.496E11"*4/9.81/$AT$50))/60/60/24</f>
        <v>15.8703483600842</v>
      </c>
      <c r="AY69" s="16">
        <f>SQRT((I22*"1.496E11"*4/9.81/$AT$50))/60/60/24</f>
        <v>16.2833065018573</v>
      </c>
      <c r="AZ69" s="16">
        <f>SQRT((J22*"1.496E11"*4/9.81/$AT$50))/60/60/24</f>
        <v>16.2849949094188</v>
      </c>
      <c r="BA69" s="16">
        <f>SQRT((K22*"1.496E11"*4/9.81/$AT$50))/60/60/24</f>
        <v>15.7645909164736</v>
      </c>
      <c r="BB69" s="16">
        <f>SQRT((L22*"1.496E11"*4/9.81/$AT$50))/60/60/24</f>
        <v>18.1453851249498</v>
      </c>
      <c r="BC69" s="16">
        <f>SQRT((M22*"1.496E11"*4/9.81/$AT$50))/60/60/24</f>
        <v>16.1695198345516</v>
      </c>
      <c r="BD69" s="16">
        <f>SQRT((N22*"1.496E11"*4/9.81/$AT$50))/60/60/24</f>
        <v>16.564584216190</v>
      </c>
      <c r="BE69" s="16">
        <f>SQRT((O22*"1.496E11"*4/9.81/$AT$50))/60/60/24</f>
        <v>17.9663482308057</v>
      </c>
      <c r="BF69" s="16">
        <f>SQRT((P22*"1.496E11"*4/9.81/$AT$50))/60/60/24</f>
        <v>17.6285575043312</v>
      </c>
      <c r="BG69" s="16">
        <f>SQRT((Q22*"1.496E11"*4/9.81/$AT$50))/60/60/24</f>
        <v>17.5376905409238</v>
      </c>
      <c r="BH69" s="16">
        <f>SQRT((R22*"1.496E11"*4/9.81/$AT$50))/60/60/24</f>
        <v>18.0940567423704</v>
      </c>
      <c r="BI69" s="16">
        <f>SQRT((S22*"1.496E11"*4/9.81/$AT$50))/60/60/24</f>
        <v>16.8373423232136</v>
      </c>
      <c r="BJ69" s="16">
        <f>SQRT((T22*"1.496E11"*4/9.81/$AT$50))/60/60/24</f>
        <v>19.1035747390013</v>
      </c>
      <c r="BK69" s="16">
        <f>SQRT((U22*"1.496E11"*4/9.81/$AT$50))/60/60/24</f>
        <v>0</v>
      </c>
      <c r="BL69" s="16">
        <f>SQRT((V22*"1.496E11"*4/9.81/$AT$50))/60/60/24</f>
        <v>17.1410288444218</v>
      </c>
      <c r="BM69" s="16">
        <f>SQRT((W22*"1.496E11"*4/9.81/$AT$50))/60/60/24</f>
        <v>24.521283092515</v>
      </c>
      <c r="BN69" s="17">
        <f>SQRT((X22*"1.496E11"*4/9.81/$AT$50))/60/60/24</f>
        <v>33.180286816069</v>
      </c>
    </row>
    <row r="70" ht="19" customHeight="1">
      <c r="AU70" t="s" s="12">
        <v>18</v>
      </c>
      <c r="AV70" s="13">
        <f>SQRT((F23*"1.496E11"*4/9.81/$AT$50))/60/60/24</f>
        <v>23.3378359255303</v>
      </c>
      <c r="AW70" s="13">
        <f>SQRT((G23*"1.496E11"*4/9.81/$AT$50))/60/60/24</f>
        <v>23.1356077519129</v>
      </c>
      <c r="AX70" s="13">
        <f>SQRT((H23*"1.496E11"*4/9.81/$AT$50))/60/60/24</f>
        <v>23.1833263697716</v>
      </c>
      <c r="AY70" s="13">
        <f>SQRT((I23*"1.496E11"*4/9.81/$AT$50))/60/60/24</f>
        <v>23.4377262953785</v>
      </c>
      <c r="AZ70" s="13">
        <f>SQRT((J23*"1.496E11"*4/9.81/$AT$50))/60/60/24</f>
        <v>23.4390794621565</v>
      </c>
      <c r="BA70" s="13">
        <f>SQRT((K23*"1.496E11"*4/9.81/$AT$50))/60/60/24</f>
        <v>23.0332469369011</v>
      </c>
      <c r="BB70" s="13">
        <f>SQRT((L23*"1.496E11"*4/9.81/$AT$50))/60/60/24</f>
        <v>24.7469927004521</v>
      </c>
      <c r="BC70" s="13">
        <f>SQRT((M23*"1.496E11"*4/9.81/$AT$50))/60/60/24</f>
        <v>23.5507193827613</v>
      </c>
      <c r="BD70" s="13">
        <f>SQRT((N23*"1.496E11"*4/9.81/$AT$50))/60/60/24</f>
        <v>23.369891936420</v>
      </c>
      <c r="BE70" s="13">
        <f>SQRT((O23*"1.496E11"*4/9.81/$AT$50))/60/60/24</f>
        <v>24.7189918638736</v>
      </c>
      <c r="BF70" s="13">
        <f>SQRT((P23*"1.496E11"*4/9.81/$AT$50))/60/60/24</f>
        <v>24.568740216420</v>
      </c>
      <c r="BG70" s="13">
        <f>SQRT((Q23*"1.496E11"*4/9.81/$AT$50))/60/60/24</f>
        <v>24.4867803352032</v>
      </c>
      <c r="BH70" s="13">
        <f>SQRT((R23*"1.496E11"*4/9.81/$AT$50))/60/60/24</f>
        <v>24.8831443037071</v>
      </c>
      <c r="BI70" s="13">
        <f>SQRT((S23*"1.496E11"*4/9.81/$AT$50))/60/60/24</f>
        <v>24.0194210226766</v>
      </c>
      <c r="BJ70" s="13">
        <f>SQRT((T23*"1.496E11"*4/9.81/$AT$50))/60/60/24</f>
        <v>25.126165324224</v>
      </c>
      <c r="BK70" s="13">
        <f>SQRT((U23*"1.496E11"*4/9.81/$AT$50))/60/60/24</f>
        <v>17.1410288444218</v>
      </c>
      <c r="BL70" s="13">
        <f>SQRT((V23*"1.496E11"*4/9.81/$AT$50))/60/60/24</f>
        <v>0</v>
      </c>
      <c r="BM70" s="13">
        <f>SQRT((W23*"1.496E11"*4/9.81/$AT$50))/60/60/24</f>
        <v>18.8699479383681</v>
      </c>
      <c r="BN70" s="14">
        <f>SQRT((X23*"1.496E11"*4/9.81/$AT$50))/60/60/24</f>
        <v>29.8656608497721</v>
      </c>
    </row>
    <row r="71" ht="19" customHeight="1">
      <c r="AU71" t="s" s="15">
        <v>19</v>
      </c>
      <c r="AV71" s="16">
        <f>SQRT((F24*"1.496E11"*4/9.81/$AT$50))/60/60/24</f>
        <v>28.5343948858531</v>
      </c>
      <c r="AW71" s="16">
        <f>SQRT((G24*"1.496E11"*4/9.81/$AT$50))/60/60/24</f>
        <v>28.3750815653349</v>
      </c>
      <c r="AX71" s="16">
        <f>SQRT((H24*"1.496E11"*4/9.81/$AT$50))/60/60/24</f>
        <v>28.3017316415887</v>
      </c>
      <c r="AY71" s="16">
        <f>SQRT((I24*"1.496E11"*4/9.81/$AT$50))/60/60/24</f>
        <v>28.4427725907725</v>
      </c>
      <c r="AZ71" s="16">
        <f>SQRT((J24*"1.496E11"*4/9.81/$AT$50))/60/60/24</f>
        <v>28.4440505539909</v>
      </c>
      <c r="BA71" s="16">
        <f>SQRT((K24*"1.496E11"*4/9.81/$AT$50))/60/60/24</f>
        <v>28.0774125492708</v>
      </c>
      <c r="BB71" s="16">
        <f>SQRT((L24*"1.496E11"*4/9.81/$AT$50))/60/60/24</f>
        <v>29.3917144947181</v>
      </c>
      <c r="BC71" s="16">
        <f>SQRT((M24*"1.496E11"*4/9.81/$AT$50))/60/60/24</f>
        <v>29.1306670665654</v>
      </c>
      <c r="BD71" s="16">
        <f>SQRT((N24*"1.496E11"*4/9.81/$AT$50))/60/60/24</f>
        <v>28.042232067532</v>
      </c>
      <c r="BE71" s="16">
        <f>SQRT((O24*"1.496E11"*4/9.81/$AT$50))/60/60/24</f>
        <v>29.601105998434</v>
      </c>
      <c r="BF71" s="16">
        <f>SQRT((P24*"1.496E11"*4/9.81/$AT$50))/60/60/24</f>
        <v>29.716732935857</v>
      </c>
      <c r="BG71" s="16">
        <f>SQRT((Q24*"1.496E11"*4/9.81/$AT$50))/60/60/24</f>
        <v>29.6066435082309</v>
      </c>
      <c r="BH71" s="16">
        <f>SQRT((R24*"1.496E11"*4/9.81/$AT$50))/60/60/24</f>
        <v>29.8784298882061</v>
      </c>
      <c r="BI71" s="16">
        <f>SQRT((S24*"1.496E11"*4/9.81/$AT$50))/60/60/24</f>
        <v>29.3581979711214</v>
      </c>
      <c r="BJ71" s="16">
        <f>SQRT((T24*"1.496E11"*4/9.81/$AT$50))/60/60/24</f>
        <v>29.210000931225</v>
      </c>
      <c r="BK71" s="16">
        <f>SQRT((U24*"1.496E11"*4/9.81/$AT$50))/60/60/24</f>
        <v>24.521283092515</v>
      </c>
      <c r="BL71" s="16">
        <f>SQRT((V24*"1.496E11"*4/9.81/$AT$50))/60/60/24</f>
        <v>18.8699479383681</v>
      </c>
      <c r="BM71" s="16">
        <f>SQRT((W24*"1.496E11"*4/9.81/$AT$50))/60/60/24</f>
        <v>0</v>
      </c>
      <c r="BN71" s="17">
        <f>SQRT((X24*"1.496E11"*4/9.81/$AT$50))/60/60/24</f>
        <v>30.9371701678538</v>
      </c>
    </row>
    <row r="72" ht="20" customHeight="1">
      <c r="AU72" t="s" s="28">
        <v>20</v>
      </c>
      <c r="AV72" s="22">
        <f>SQRT((F25*"1.496E11"*4/9.81/$AT$50))/60/60/24</f>
        <v>36.5713181502732</v>
      </c>
      <c r="AW72" s="22">
        <f>SQRT((G25*"1.496E11"*4/9.81/$AT$50))/60/60/24</f>
        <v>36.458655625556</v>
      </c>
      <c r="AX72" s="22">
        <f>SQRT((H25*"1.496E11"*4/9.81/$AT$50))/60/60/24</f>
        <v>36.5734059365523</v>
      </c>
      <c r="AY72" s="22">
        <f>SQRT((I25*"1.496E11"*4/9.81/$AT$50))/60/60/24</f>
        <v>36.7621366442042</v>
      </c>
      <c r="AZ72" s="22">
        <f>SQRT((J25*"1.496E11"*4/9.81/$AT$50))/60/60/24</f>
        <v>36.7627325001849</v>
      </c>
      <c r="BA72" s="22">
        <f>SQRT((K25*"1.496E11"*4/9.81/$AT$50))/60/60/24</f>
        <v>36.568686028176</v>
      </c>
      <c r="BB72" s="22">
        <f>SQRT((L25*"1.496E11"*4/9.81/$AT$50))/60/60/24</f>
        <v>37.5719603439373</v>
      </c>
      <c r="BC72" s="22">
        <f>SQRT((M25*"1.496E11"*4/9.81/$AT$50))/60/60/24</f>
        <v>36.2749473519857</v>
      </c>
      <c r="BD72" s="22">
        <f>SQRT((N25*"1.496E11"*4/9.81/$AT$50))/60/60/24</f>
        <v>36.9234197869104</v>
      </c>
      <c r="BE72" s="22">
        <f>SQRT((O25*"1.496E11"*4/9.81/$AT$50))/60/60/24</f>
        <v>37.4467938483768</v>
      </c>
      <c r="BF72" s="22">
        <f>SQRT((P25*"1.496E11"*4/9.81/$AT$50))/60/60/24</f>
        <v>37.0512112119906</v>
      </c>
      <c r="BG72" s="22">
        <f>SQRT((Q25*"1.496E11"*4/9.81/$AT$50))/60/60/24</f>
        <v>37.0875188521834</v>
      </c>
      <c r="BH72" s="22">
        <f>SQRT((R25*"1.496E11"*4/9.81/$AT$50))/60/60/24</f>
        <v>37.3322652404405</v>
      </c>
      <c r="BI72" s="22">
        <f>SQRT((S25*"1.496E11"*4/9.81/$AT$50))/60/60/24</f>
        <v>36.652269186459</v>
      </c>
      <c r="BJ72" s="22">
        <f>SQRT((T25*"1.496E11"*4/9.81/$AT$50))/60/60/24</f>
        <v>38.1158104826349</v>
      </c>
      <c r="BK72" s="22">
        <f>SQRT((U25*"1.496E11"*4/9.81/$AT$50))/60/60/24</f>
        <v>33.180286816069</v>
      </c>
      <c r="BL72" s="22">
        <f>SQRT((V25*"1.496E11"*4/9.81/$AT$50))/60/60/24</f>
        <v>29.8656608497721</v>
      </c>
      <c r="BM72" s="22">
        <f>SQRT((W25*"1.496E11"*4/9.81/$AT$50))/60/60/24</f>
        <v>30.9371701678538</v>
      </c>
      <c r="BN72" s="23">
        <f>SQRT((X25*"1.496E11"*4/9.81/$AT$50))/60/60/24</f>
        <v>0</v>
      </c>
    </row>
    <row r="74" ht="21" customHeight="1">
      <c r="BO74" t="s" s="25">
        <v>30</v>
      </c>
      <c r="BP74" s="4"/>
      <c r="BQ74" s="4"/>
      <c r="BR74" s="26"/>
    </row>
    <row r="75" ht="20" customHeight="1">
      <c r="BO75" t="s" s="8">
        <v>1</v>
      </c>
      <c r="BP75" t="s" s="10">
        <v>31</v>
      </c>
      <c r="BQ75" t="s" s="10">
        <v>32</v>
      </c>
      <c r="BR75" t="s" s="11">
        <v>33</v>
      </c>
    </row>
    <row r="76" ht="19" customHeight="1">
      <c r="BO76" t="s" s="19">
        <v>2</v>
      </c>
      <c r="BP76" s="13">
        <v>0</v>
      </c>
      <c r="BQ76" s="13">
        <v>0</v>
      </c>
      <c r="BR76" s="14">
        <v>0</v>
      </c>
    </row>
    <row r="77" ht="19" customHeight="1">
      <c r="BO77" t="s" s="20">
        <v>3</v>
      </c>
      <c r="BP77" s="16">
        <v>0.3372472</v>
      </c>
      <c r="BQ77" s="16">
        <v>0.0761385</v>
      </c>
      <c r="BR77" s="17">
        <v>-0.0272034</v>
      </c>
    </row>
    <row r="78" ht="19" customHeight="1">
      <c r="BO78" t="s" s="19">
        <v>4</v>
      </c>
      <c r="BP78" s="13">
        <v>0.4595047</v>
      </c>
      <c r="BQ78" s="13">
        <v>-0.5637969</v>
      </c>
      <c r="BR78" s="14">
        <v>-0.0327592</v>
      </c>
    </row>
    <row r="79" ht="19" customHeight="1">
      <c r="BO79" t="s" s="20">
        <v>5</v>
      </c>
      <c r="BP79" s="16">
        <v>0.1532678</v>
      </c>
      <c r="BQ79" s="16">
        <v>-1.0046601</v>
      </c>
      <c r="BR79" s="17">
        <v>0</v>
      </c>
    </row>
    <row r="80" ht="19" customHeight="1">
      <c r="BO80" t="s" s="19">
        <v>6</v>
      </c>
      <c r="BP80" s="13">
        <v>0.1506089</v>
      </c>
      <c r="BQ80" s="13">
        <v>-1.0041508</v>
      </c>
      <c r="BR80" s="14">
        <v>1.52e-05</v>
      </c>
    </row>
    <row r="81" ht="19" customHeight="1">
      <c r="BO81" t="s" s="20">
        <v>7</v>
      </c>
      <c r="BP81" s="16">
        <v>0.9096571</v>
      </c>
      <c r="BQ81" s="16">
        <v>-1.0620063</v>
      </c>
      <c r="BR81" s="17">
        <v>-0.0441679</v>
      </c>
    </row>
    <row r="82" ht="19" customHeight="1">
      <c r="BO82" t="s" s="19">
        <v>24</v>
      </c>
      <c r="BP82" s="13">
        <f>BP84*COS(PI()/3)+BQ84*SIN(PI()/3)</f>
        <v>-1.86522889358593</v>
      </c>
      <c r="BQ82" s="13">
        <f>BP84*-SIN(PI()/3)+BQ84*COS(PI()/3)</f>
        <v>-2.22361738856369</v>
      </c>
      <c r="BR82" s="14">
        <f>BR84/3</f>
        <v>-0.08959166666666669</v>
      </c>
    </row>
    <row r="83" ht="19" customHeight="1">
      <c r="BO83" t="s" s="20">
        <v>25</v>
      </c>
      <c r="BP83" s="16">
        <f>-BP84</f>
        <v>-0.9930947</v>
      </c>
      <c r="BQ83" s="16">
        <f>-BQ84</f>
        <v>2.7271443</v>
      </c>
      <c r="BR83" s="17">
        <f>-BR84</f>
        <v>0.268775</v>
      </c>
    </row>
    <row r="84" ht="19" customHeight="1">
      <c r="BO84" t="s" s="19">
        <v>10</v>
      </c>
      <c r="BP84" s="13">
        <v>0.9930947</v>
      </c>
      <c r="BQ84" s="13">
        <v>-2.7271443</v>
      </c>
      <c r="BR84" s="14">
        <v>-0.268775</v>
      </c>
    </row>
    <row r="85" ht="19" customHeight="1">
      <c r="BO85" t="s" s="20">
        <v>11</v>
      </c>
      <c r="BP85" s="16">
        <v>-2.28899</v>
      </c>
      <c r="BQ85" s="16">
        <v>-0.7820095</v>
      </c>
      <c r="BR85" s="17">
        <v>0.7319143</v>
      </c>
    </row>
    <row r="86" ht="19" customHeight="1">
      <c r="BO86" t="s" s="19">
        <v>12</v>
      </c>
      <c r="BP86" s="13">
        <v>-2.4768699</v>
      </c>
      <c r="BQ86" s="13">
        <v>0.8883586</v>
      </c>
      <c r="BR86" s="14">
        <v>-0.1011862</v>
      </c>
    </row>
    <row r="87" ht="19" customHeight="1">
      <c r="BO87" t="s" s="20">
        <v>13</v>
      </c>
      <c r="BP87" s="16">
        <v>-2.250651</v>
      </c>
      <c r="BQ87" s="16">
        <v>0.5950354</v>
      </c>
      <c r="BR87" s="17">
        <v>0.2559016</v>
      </c>
    </row>
    <row r="88" ht="19" customHeight="1">
      <c r="BO88" t="s" s="19">
        <v>14</v>
      </c>
      <c r="BP88" s="13">
        <v>-2.880313</v>
      </c>
      <c r="BQ88" s="13">
        <v>0.1355898</v>
      </c>
      <c r="BR88" s="14">
        <v>-0.0312683</v>
      </c>
    </row>
    <row r="89" ht="19" customHeight="1">
      <c r="BO89" t="s" s="20">
        <v>15</v>
      </c>
      <c r="BP89" s="16">
        <v>-1.6309099</v>
      </c>
      <c r="BQ89" s="16">
        <v>1.6116008</v>
      </c>
      <c r="BR89" s="17">
        <v>-0.1454406</v>
      </c>
    </row>
    <row r="90" ht="19" customHeight="1">
      <c r="BO90" t="s" s="19">
        <v>16</v>
      </c>
      <c r="BP90" s="13">
        <v>-1.2792889</v>
      </c>
      <c r="BQ90" s="13">
        <v>-5.1583932</v>
      </c>
      <c r="BR90" s="14">
        <v>0.0512867</v>
      </c>
    </row>
    <row r="91" ht="19" customHeight="1">
      <c r="BO91" t="s" s="20">
        <v>17</v>
      </c>
      <c r="BP91" s="16">
        <v>8.4982895</v>
      </c>
      <c r="BQ91" s="16">
        <v>3.9908825</v>
      </c>
      <c r="BR91" s="17">
        <v>-0.4057796</v>
      </c>
    </row>
    <row r="92" ht="19" customHeight="1">
      <c r="BO92" t="s" s="19">
        <v>18</v>
      </c>
      <c r="BP92" s="13">
        <v>19.1253348</v>
      </c>
      <c r="BQ92" s="13">
        <v>5.8325881</v>
      </c>
      <c r="BR92" s="14">
        <v>-0.2241249</v>
      </c>
    </row>
    <row r="93" ht="19" customHeight="1">
      <c r="BO93" t="s" s="20">
        <v>19</v>
      </c>
      <c r="BP93" s="16">
        <v>29.8412732</v>
      </c>
      <c r="BQ93" s="16">
        <v>-1.6458435</v>
      </c>
      <c r="BR93" s="17">
        <v>-0.596949</v>
      </c>
    </row>
    <row r="94" ht="20" customHeight="1">
      <c r="BO94" t="s" s="21">
        <v>20</v>
      </c>
      <c r="BP94" s="22">
        <v>36.0692626</v>
      </c>
      <c r="BQ94" s="22">
        <v>30.2293871</v>
      </c>
      <c r="BR94" s="23">
        <v>-14.0103531</v>
      </c>
    </row>
  </sheetData>
  <mergeCells count="4">
    <mergeCell ref="Y27:AR27"/>
    <mergeCell ref="AS49:AT49"/>
    <mergeCell ref="AU52:BN52"/>
    <mergeCell ref="BO74:BR74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C10"/>
  <sheetViews>
    <sheetView workbookViewId="0" showGridLines="0" defaultGridColor="1"/>
  </sheetViews>
  <sheetFormatPr defaultColWidth="16.3333" defaultRowHeight="19.9" customHeight="1" outlineLevelRow="0" outlineLevelCol="0"/>
  <cols>
    <col min="1" max="1" width="3" style="34" customWidth="1"/>
    <col min="2" max="2" width="16.1094" style="34" customWidth="1"/>
    <col min="3" max="3" width="99.6953" style="34" customWidth="1"/>
    <col min="4" max="16384" width="16.3516" style="34" customWidth="1"/>
  </cols>
  <sheetData>
    <row r="1" ht="8.05" customHeight="1"/>
    <row r="2" ht="20" customHeight="1">
      <c r="B2" t="s" s="35">
        <v>34</v>
      </c>
      <c r="C2" s="36"/>
    </row>
    <row r="3" ht="19" customHeight="1">
      <c r="B3" t="s" s="37">
        <v>35</v>
      </c>
      <c r="C3" t="s" s="38">
        <v>36</v>
      </c>
    </row>
    <row r="4" ht="30" customHeight="1">
      <c r="B4" s="39"/>
      <c r="C4" t="s" s="40">
        <v>37</v>
      </c>
    </row>
    <row r="5" ht="30" customHeight="1">
      <c r="B5" t="s" s="37">
        <v>38</v>
      </c>
      <c r="C5" t="s" s="38">
        <v>39</v>
      </c>
    </row>
    <row r="6" ht="30" customHeight="1">
      <c r="B6" t="s" s="41">
        <v>40</v>
      </c>
      <c r="C6" t="s" s="40">
        <v>41</v>
      </c>
    </row>
    <row r="7" ht="30" customHeight="1">
      <c r="B7" t="s" s="37">
        <v>42</v>
      </c>
      <c r="C7" t="s" s="38">
        <v>43</v>
      </c>
    </row>
    <row r="8" ht="19" customHeight="1">
      <c r="B8" t="s" s="41">
        <v>44</v>
      </c>
      <c r="C8" t="s" s="40">
        <v>45</v>
      </c>
    </row>
    <row r="9" ht="30" customHeight="1">
      <c r="B9" t="s" s="37">
        <v>46</v>
      </c>
      <c r="C9" t="s" s="38">
        <v>47</v>
      </c>
    </row>
    <row r="10" ht="20" customHeight="1">
      <c r="B10" t="s" s="42">
        <v>48</v>
      </c>
      <c r="C10" t="s" s="43">
        <v>49</v>
      </c>
    </row>
  </sheetData>
  <mergeCells count="2">
    <mergeCell ref="B2:C2"/>
    <mergeCell ref="B3:B4"/>
  </mergeCells>
  <hyperlinks>
    <hyperlink ref="C3" r:id="rId1" location="" tooltip="" display="http://cosinekitty.com/solar_system.html"/>
    <hyperlink ref="C9" r:id="rId2" location="" tooltip="" display="iandrea.co.uk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